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riftfärdplan-MGP" sheetId="1" state="visible" r:id="rId2"/>
    <sheet name="Blad2" sheetId="2" state="visible" r:id="rId3"/>
    <sheet name="Blad3" sheetId="3" state="visible" r:id="rId4"/>
  </sheets>
  <definedNames>
    <definedName function="false" hidden="false" localSheetId="0" name="_xlnm.Print_Area" vbProcedure="false">'Driftfärdplan-MGP'!$B$1:$S$36</definedName>
    <definedName function="false" hidden="false" localSheetId="0" name="Excel_BuiltIn_Print_Area" vbProcedure="false">'Driftfärdplan-MGP'!$B$1:$T$41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<sst xmlns="http://schemas.openxmlformats.org/spreadsheetml/2006/main" count="125" uniqueCount="102">
  <si>
    <t xml:space="preserve">DATUM</t>
  </si>
  <si>
    <t xml:space="preserve">REG.BET</t>
  </si>
  <si>
    <t xml:space="preserve">FPL.TYP</t>
  </si>
  <si>
    <t xml:space="preserve">Startflygplats</t>
  </si>
  <si>
    <t xml:space="preserve">Block in</t>
  </si>
  <si>
    <t xml:space="preserve">Landning</t>
  </si>
  <si>
    <t xml:space="preserve">Startsträcka</t>
  </si>
  <si>
    <t xml:space="preserve">FRIVILLIGA FLYGKÅREN</t>
  </si>
  <si>
    <t xml:space="preserve">SE-MGP</t>
  </si>
  <si>
    <t xml:space="preserve">C 172</t>
  </si>
  <si>
    <t xml:space="preserve">Till 50ft</t>
  </si>
  <si>
    <t xml:space="preserve">Dist over 50 ft  1630 ft = 497 m  ESMB</t>
  </si>
  <si>
    <t xml:space="preserve">Befälhavare / FFK Status</t>
  </si>
  <si>
    <t xml:space="preserve">Spanare / FFK Status</t>
  </si>
  <si>
    <t xml:space="preserve">NOTAM kontroll</t>
  </si>
  <si>
    <t xml:space="preserve">Landningsflygplats</t>
  </si>
  <si>
    <t xml:space="preserve">Block ut</t>
  </si>
  <si>
    <t xml:space="preserve">Start</t>
  </si>
  <si>
    <t xml:space="preserve">Ground roll</t>
  </si>
  <si>
    <t xml:space="preserve">Groundroll 960 ft = 293 m  ESMB</t>
  </si>
  <si>
    <t xml:space="preserve">DRIFTFÄRDPLAN</t>
  </si>
  <si>
    <t xml:space="preserve">Fpl status FFK</t>
  </si>
  <si>
    <t xml:space="preserve">Daglig tillsyn</t>
  </si>
  <si>
    <t xml:space="preserve">Väder / Metar</t>
  </si>
  <si>
    <t xml:space="preserve">Blocktid</t>
  </si>
  <si>
    <t xml:space="preserve">Flygtid</t>
  </si>
  <si>
    <t xml:space="preserve">Tillägg</t>
  </si>
  <si>
    <t xml:space="preserve">Gräs 5-10 cm   15%</t>
  </si>
  <si>
    <t xml:space="preserve">POH</t>
  </si>
  <si>
    <t xml:space="preserve">Vatten slask (max 2,5 cm )  20% / cm</t>
  </si>
  <si>
    <t xml:space="preserve">Enl.OMA FFK</t>
  </si>
  <si>
    <t xml:space="preserve">W/v</t>
  </si>
  <si>
    <t xml:space="preserve">TAS</t>
  </si>
  <si>
    <t xml:space="preserve">TT</t>
  </si>
  <si>
    <t xml:space="preserve">wca</t>
  </si>
  <si>
    <t xml:space="preserve">TH</t>
  </si>
  <si>
    <t xml:space="preserve">var</t>
  </si>
  <si>
    <t xml:space="preserve">MH</t>
  </si>
  <si>
    <t xml:space="preserve">dev</t>
  </si>
  <si>
    <t xml:space="preserve">CH</t>
  </si>
  <si>
    <t xml:space="preserve">   Alt/    FL</t>
  </si>
  <si>
    <t xml:space="preserve">Sträcka</t>
  </si>
  <si>
    <t xml:space="preserve">NDB/</t>
  </si>
  <si>
    <t xml:space="preserve">GS</t>
  </si>
  <si>
    <t xml:space="preserve">Distans </t>
  </si>
  <si>
    <t xml:space="preserve">Tid, min</t>
  </si>
  <si>
    <t xml:space="preserve">NOTERING</t>
  </si>
  <si>
    <t xml:space="preserve">Tung snö (max 5 cm )   10% / cm</t>
  </si>
  <si>
    <t xml:space="preserve">VOR</t>
  </si>
  <si>
    <t xml:space="preserve">INT</t>
  </si>
  <si>
    <t xml:space="preserve">ACC</t>
  </si>
  <si>
    <t xml:space="preserve">Pudersnö ( max 10cm )   5% / cm</t>
  </si>
  <si>
    <t xml:space="preserve">Medvind 5% /knop</t>
  </si>
  <si>
    <t xml:space="preserve">Temp 1%/grad över stand.temp 15° C</t>
  </si>
  <si>
    <t xml:space="preserve">Avdrag</t>
  </si>
  <si>
    <t xml:space="preserve">Motvind 1%/knop</t>
  </si>
  <si>
    <t xml:space="preserve">Temp 1%/grad under stand.temp 15° C</t>
  </si>
  <si>
    <t xml:space="preserve">Per 10% viktminskning</t>
  </si>
  <si>
    <t xml:space="preserve">Summa</t>
  </si>
  <si>
    <t xml:space="preserve"> </t>
  </si>
  <si>
    <t xml:space="preserve">Landningssträcka</t>
  </si>
  <si>
    <t xml:space="preserve">Från 50ft</t>
  </si>
  <si>
    <t xml:space="preserve">Dist over 50 ft  1335 ft = 407 m  ESMB</t>
  </si>
  <si>
    <t xml:space="preserve">Groundroll 575 ft max braking flaps 30° = 175 m  ESMB</t>
  </si>
  <si>
    <t xml:space="preserve">STOL-PRESTANDA / VÄDERINFO</t>
  </si>
  <si>
    <t xml:space="preserve">RADIO/NAV            FREKVENS, MHz</t>
  </si>
  <si>
    <t xml:space="preserve">                  BRÄNSLE</t>
  </si>
  <si>
    <t xml:space="preserve">VIKT&amp;BALANS   SE-MGP</t>
  </si>
  <si>
    <t xml:space="preserve">T/O till 50 fot enl POH</t>
  </si>
  <si>
    <t xml:space="preserve">meter</t>
  </si>
  <si>
    <t xml:space="preserve">LITER</t>
  </si>
  <si>
    <t xml:space="preserve">Vikt</t>
  </si>
  <si>
    <t xml:space="preserve">Arm</t>
  </si>
  <si>
    <t xml:space="preserve">Moment/1000</t>
  </si>
  <si>
    <t xml:space="preserve">Torrt gräs</t>
  </si>
  <si>
    <t xml:space="preserve">T/O inkl korrektioner</t>
  </si>
  <si>
    <t xml:space="preserve">Tomvikt</t>
  </si>
  <si>
    <t xml:space="preserve">Vått gräs            20%</t>
  </si>
  <si>
    <t xml:space="preserve">Tillgänglig startsträcka</t>
  </si>
  <si>
    <t xml:space="preserve">Cont + 10%</t>
  </si>
  <si>
    <t xml:space="preserve">Fram</t>
  </si>
  <si>
    <t xml:space="preserve">Våt snö eller is    50%</t>
  </si>
  <si>
    <t xml:space="preserve">Reserv</t>
  </si>
  <si>
    <t xml:space="preserve">Bak</t>
  </si>
  <si>
    <t xml:space="preserve">Torr snö eller is    20%</t>
  </si>
  <si>
    <t xml:space="preserve">LDG fr 50 fot enl POH</t>
  </si>
  <si>
    <t xml:space="preserve">Bagage 1</t>
  </si>
  <si>
    <t xml:space="preserve">LDG inkl korrektioner</t>
  </si>
  <si>
    <t xml:space="preserve">Extra</t>
  </si>
  <si>
    <t xml:space="preserve">Bagage 2</t>
  </si>
  <si>
    <t xml:space="preserve">Tillgänglig land.sträcka</t>
  </si>
  <si>
    <t xml:space="preserve">TOTALT</t>
  </si>
  <si>
    <t xml:space="preserve">Bränsle</t>
  </si>
  <si>
    <t xml:space="preserve">TOW</t>
  </si>
  <si>
    <t xml:space="preserve">FuelFlow</t>
  </si>
  <si>
    <t xml:space="preserve">lit/tim</t>
  </si>
  <si>
    <t xml:space="preserve">MAX TOW</t>
  </si>
  <si>
    <t xml:space="preserve">Arm, max</t>
  </si>
  <si>
    <t xml:space="preserve">Arm, min</t>
  </si>
  <si>
    <t xml:space="preserve">Beräkna FF för de maskiner du flyger</t>
  </si>
  <si>
    <t xml:space="preserve">Befälhavarens signatur:</t>
  </si>
  <si>
    <t xml:space="preserve">…………………………………………………………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</si>
</sst>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yyyy/mm/dd"/>
    <numFmt numFmtId="166" formatCode="000"/>
    <numFmt numFmtId="167" formatCode="0.0"/>
    <numFmt numFmtId="168" formatCode="0.0;[WHITE]\-0.0"/>
    <numFmt numFmtId="169" formatCode="#,##0.000"/>
    <numFmt numFmtId="170" formatCode="0.000"/>
    <numFmt numFmtId="171" formatCode="0"/>
    <numFmt numFmtId="172" formatCode="#,##0.00"/>
    <numFmt numFmtId="173" formatCode="General"/>
    <numFmt numFmtId="174" formatCode="#,##0"/>
    <numFmt numFmtId="175" formatCode="0.00"/>
    <numFmt numFmtId="176" formatCode="&quot;BOOL&quot;e&quot;AN&quot;"/>
    <numFmt numFmtId="177" formatCode="@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4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2"/>
      <name val="Times New Roman"/>
      <family val="0"/>
    </font>
  </fonts>
  <fills count="5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CCCCCC"/>
        <bgColor rgb="FFCCCCFF"/>
      </patternFill>
    </fill>
  </fills>
  <borders count="5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3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3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3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3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3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4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0" fillId="4" borderId="3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4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0" fillId="0" borderId="3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0" fillId="0" borderId="4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0" fillId="0" borderId="3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3" fontId="0" fillId="0" borderId="2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0" fillId="0" borderId="4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3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4" borderId="4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5" fontId="0" fillId="0" borderId="3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7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7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0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4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2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6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7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75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275760</xdr:colOff>
      <xdr:row>1</xdr:row>
      <xdr:rowOff>105480</xdr:rowOff>
    </xdr:from>
    <xdr:to>
      <xdr:col>2</xdr:col>
      <xdr:colOff>232920</xdr:colOff>
      <xdr:row>6</xdr:row>
      <xdr:rowOff>10800</xdr:rowOff>
    </xdr:to>
    <xdr:sp>
      <xdr:nvSpPr>
        <xdr:cNvPr id="0" name="CustomShape 1"/>
        <xdr:cNvSpPr/>
      </xdr:nvSpPr>
      <xdr:spPr>
        <a:xfrm>
          <a:off x="396720" y="220320"/>
          <a:ext cx="523800" cy="984600"/>
        </a:xfrm>
        <a:prstGeom prst="rect">
          <a:avLst/>
        </a:prstGeom>
        <a:blipFill rotWithShape="0">
          <a:blip r:embed="rId1"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6800" bIns="46800" anchor="ctr">
          <a:noAutofit/>
        </a:bodyPr>
        <a:p>
          <a:pPr algn="ctr">
            <a:lnSpc>
              <a:spcPct val="100000"/>
            </a:lnSpc>
          </a:pPr>
          <a:r>
            <a:rPr b="0" lang="sv-SE" sz="1200" spc="-1" strike="noStrike">
              <a:latin typeface="Times New Roman"/>
            </a:rPr>
            <a:t>§</a:t>
          </a:r>
          <a:endParaRPr b="0" lang="sv-SE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DQ2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Y30" activeCellId="0" sqref="Y30"/>
    </sheetView>
  </sheetViews>
  <sheetFormatPr defaultColWidth="8.76953125" defaultRowHeight="14.65" zeroHeight="false" outlineLevelRow="0" outlineLevelCol="0"/>
  <cols>
    <col collapsed="false" customWidth="true" hidden="false" outlineLevel="0" max="1" min="1" style="0" width="1.72"/>
    <col collapsed="false" customWidth="true" hidden="false" outlineLevel="0" max="11" min="2" style="0" width="8.03"/>
    <col collapsed="false" customWidth="true" hidden="false" outlineLevel="0" max="12" min="12" style="0" width="18.95"/>
    <col collapsed="false" customWidth="true" hidden="false" outlineLevel="0" max="14" min="13" style="0" width="8.03"/>
    <col collapsed="false" customWidth="true" hidden="false" outlineLevel="0" max="18" min="16" style="0" width="8.03"/>
    <col collapsed="false" customWidth="true" hidden="false" outlineLevel="0" max="19" min="19" style="0" width="14.66"/>
    <col collapsed="false" customWidth="true" hidden="false" outlineLevel="0" max="20" min="20" style="0" width="3.25"/>
    <col collapsed="false" customWidth="true" hidden="false" outlineLevel="0" max="21" min="21" style="0" width="23.67"/>
    <col collapsed="false" customWidth="true" hidden="false" outlineLevel="0" max="23" min="23" style="0" width="9.05"/>
    <col collapsed="false" customWidth="true" hidden="false" outlineLevel="0" max="24" min="24" style="0" width="5.05"/>
  </cols>
  <sheetData>
    <row r="1" customFormat="false" ht="9.05" hidden="false" customHeight="true" outlineLevel="0" collapsed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</row>
    <row r="2" customFormat="false" ht="17" hidden="false" customHeight="true" outlineLevel="0" collapsed="false">
      <c r="B2" s="2"/>
      <c r="C2" s="3"/>
      <c r="D2" s="4"/>
      <c r="E2" s="3"/>
      <c r="F2" s="3"/>
      <c r="G2" s="5"/>
      <c r="H2" s="6" t="s">
        <v>0</v>
      </c>
      <c r="I2" s="7"/>
      <c r="J2" s="6" t="s">
        <v>1</v>
      </c>
      <c r="K2" s="4"/>
      <c r="L2" s="7"/>
      <c r="M2" s="6" t="s">
        <v>2</v>
      </c>
      <c r="N2" s="4"/>
      <c r="O2" s="6" t="s">
        <v>3</v>
      </c>
      <c r="P2" s="7"/>
      <c r="Q2" s="4" t="s">
        <v>4</v>
      </c>
      <c r="R2" s="4"/>
      <c r="S2" s="8" t="s">
        <v>5</v>
      </c>
      <c r="T2" s="1"/>
      <c r="U2" s="9" t="s">
        <v>6</v>
      </c>
      <c r="V2" s="10"/>
      <c r="W2" s="11"/>
      <c r="X2" s="12"/>
      <c r="Y2" s="1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customFormat="false" ht="17" hidden="false" customHeight="true" outlineLevel="0" collapsed="false">
      <c r="B3" s="13"/>
      <c r="C3" s="12"/>
      <c r="D3" s="14" t="s">
        <v>7</v>
      </c>
      <c r="E3" s="14"/>
      <c r="F3" s="14"/>
      <c r="G3" s="15"/>
      <c r="H3" s="16"/>
      <c r="I3" s="16"/>
      <c r="J3" s="17" t="s">
        <v>8</v>
      </c>
      <c r="K3" s="18"/>
      <c r="L3" s="19"/>
      <c r="M3" s="18" t="s">
        <v>9</v>
      </c>
      <c r="N3" s="18"/>
      <c r="O3" s="17"/>
      <c r="P3" s="19"/>
      <c r="Q3" s="18"/>
      <c r="R3" s="18"/>
      <c r="S3" s="20"/>
      <c r="T3" s="1"/>
      <c r="U3" s="21" t="s">
        <v>10</v>
      </c>
      <c r="V3" s="22"/>
      <c r="W3" s="23" t="n">
        <v>497</v>
      </c>
      <c r="X3" s="12"/>
      <c r="Y3" s="24" t="s">
        <v>11</v>
      </c>
      <c r="Z3" s="24"/>
      <c r="AA3" s="24"/>
      <c r="AB3" s="24"/>
      <c r="AC3" s="25"/>
      <c r="AD3" s="2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</row>
    <row r="4" customFormat="false" ht="17" hidden="false" customHeight="true" outlineLevel="0" collapsed="false">
      <c r="B4" s="26"/>
      <c r="C4" s="12"/>
      <c r="D4" s="27"/>
      <c r="E4" s="27"/>
      <c r="F4" s="27"/>
      <c r="G4" s="12"/>
      <c r="H4" s="28" t="s">
        <v>12</v>
      </c>
      <c r="I4" s="29"/>
      <c r="J4" s="29"/>
      <c r="K4" s="28" t="s">
        <v>13</v>
      </c>
      <c r="L4" s="30"/>
      <c r="M4" s="31" t="s">
        <v>14</v>
      </c>
      <c r="N4" s="31"/>
      <c r="O4" s="28" t="s">
        <v>15</v>
      </c>
      <c r="P4" s="30"/>
      <c r="Q4" s="31" t="s">
        <v>16</v>
      </c>
      <c r="R4" s="31"/>
      <c r="S4" s="32" t="s">
        <v>17</v>
      </c>
      <c r="T4" s="1"/>
      <c r="U4" s="21" t="s">
        <v>18</v>
      </c>
      <c r="V4" s="22"/>
      <c r="W4" s="23" t="n">
        <v>293</v>
      </c>
      <c r="X4" s="12"/>
      <c r="Y4" s="24" t="s">
        <v>19</v>
      </c>
      <c r="Z4" s="24"/>
      <c r="AA4" s="24"/>
      <c r="AB4" s="24"/>
      <c r="AC4" s="25"/>
      <c r="AD4" s="2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customFormat="false" ht="17" hidden="false" customHeight="true" outlineLevel="0" collapsed="false">
      <c r="B5" s="26"/>
      <c r="C5" s="12"/>
      <c r="D5" s="27" t="s">
        <v>20</v>
      </c>
      <c r="E5" s="27"/>
      <c r="F5" s="27"/>
      <c r="G5" s="12"/>
      <c r="H5" s="17"/>
      <c r="I5" s="18"/>
      <c r="J5" s="33"/>
      <c r="K5" s="17"/>
      <c r="L5" s="34"/>
      <c r="M5" s="18"/>
      <c r="N5" s="18"/>
      <c r="O5" s="17"/>
      <c r="P5" s="19"/>
      <c r="Q5" s="18"/>
      <c r="R5" s="18"/>
      <c r="S5" s="20"/>
      <c r="T5" s="1"/>
      <c r="U5" s="9"/>
      <c r="V5" s="10"/>
      <c r="W5" s="11"/>
      <c r="X5" s="12"/>
      <c r="Y5" s="35"/>
      <c r="Z5" s="25"/>
      <c r="AA5" s="25"/>
      <c r="AB5" s="25"/>
      <c r="AC5" s="25"/>
      <c r="AD5" s="2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</row>
    <row r="6" customFormat="false" ht="17" hidden="false" customHeight="true" outlineLevel="0" collapsed="false">
      <c r="B6" s="26"/>
      <c r="C6" s="12"/>
      <c r="D6" s="12"/>
      <c r="E6" s="12"/>
      <c r="F6" s="12"/>
      <c r="G6" s="12"/>
      <c r="H6" s="36" t="s">
        <v>21</v>
      </c>
      <c r="I6" s="31"/>
      <c r="J6" s="31"/>
      <c r="K6" s="36" t="s">
        <v>22</v>
      </c>
      <c r="L6" s="37"/>
      <c r="M6" s="31" t="s">
        <v>23</v>
      </c>
      <c r="N6" s="31"/>
      <c r="O6" s="31"/>
      <c r="P6" s="37"/>
      <c r="Q6" s="31" t="s">
        <v>24</v>
      </c>
      <c r="R6" s="31"/>
      <c r="S6" s="38" t="s">
        <v>25</v>
      </c>
      <c r="T6" s="1"/>
      <c r="U6" s="39" t="s">
        <v>26</v>
      </c>
      <c r="V6" s="12"/>
      <c r="W6" s="40"/>
      <c r="X6" s="12"/>
      <c r="Y6" s="25"/>
      <c r="Z6" s="25"/>
      <c r="AA6" s="25"/>
      <c r="AB6" s="25"/>
      <c r="AC6" s="41"/>
      <c r="AD6" s="2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</row>
    <row r="7" customFormat="false" ht="17" hidden="false" customHeight="true" outlineLevel="0" collapsed="false">
      <c r="B7" s="42"/>
      <c r="C7" s="43"/>
      <c r="D7" s="43"/>
      <c r="E7" s="43"/>
      <c r="F7" s="43"/>
      <c r="G7" s="43"/>
      <c r="H7" s="44"/>
      <c r="I7" s="45"/>
      <c r="J7" s="45"/>
      <c r="K7" s="44"/>
      <c r="L7" s="46"/>
      <c r="M7" s="45"/>
      <c r="N7" s="45"/>
      <c r="O7" s="45"/>
      <c r="P7" s="46"/>
      <c r="Q7" s="45"/>
      <c r="R7" s="45"/>
      <c r="S7" s="47"/>
      <c r="T7" s="1"/>
      <c r="U7" s="21" t="s">
        <v>27</v>
      </c>
      <c r="V7" s="22"/>
      <c r="W7" s="23" t="n">
        <v>44</v>
      </c>
      <c r="X7" s="12"/>
      <c r="Y7" s="24" t="s">
        <v>28</v>
      </c>
      <c r="Z7" s="25"/>
      <c r="AA7" s="25"/>
      <c r="AB7" s="25"/>
      <c r="AC7" s="41"/>
      <c r="AD7" s="2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customFormat="false" ht="17" hidden="false" customHeight="true" outlineLevel="0" collapsed="false">
      <c r="B8" s="48"/>
      <c r="C8" s="48"/>
      <c r="D8" s="48"/>
      <c r="E8" s="48"/>
      <c r="F8" s="48"/>
      <c r="G8" s="48"/>
      <c r="H8" s="49"/>
      <c r="I8" s="48"/>
      <c r="J8" s="48"/>
      <c r="K8" s="49"/>
      <c r="L8" s="50"/>
      <c r="M8" s="48"/>
      <c r="N8" s="48"/>
      <c r="O8" s="49"/>
      <c r="P8" s="50"/>
      <c r="Q8" s="48"/>
      <c r="R8" s="48"/>
      <c r="S8" s="49"/>
      <c r="T8" s="1"/>
      <c r="U8" s="51" t="s">
        <v>29</v>
      </c>
      <c r="V8" s="52"/>
      <c r="W8" s="53" t="n">
        <v>59</v>
      </c>
      <c r="X8" s="12"/>
      <c r="Y8" s="54" t="s">
        <v>30</v>
      </c>
      <c r="Z8" s="54"/>
      <c r="AA8" s="25"/>
      <c r="AB8" s="25"/>
      <c r="AC8" s="41"/>
      <c r="AD8" s="2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</row>
    <row r="9" customFormat="false" ht="17" hidden="false" customHeight="true" outlineLevel="0" collapsed="false">
      <c r="B9" s="55" t="s">
        <v>31</v>
      </c>
      <c r="C9" s="56" t="s">
        <v>32</v>
      </c>
      <c r="D9" s="57" t="s">
        <v>33</v>
      </c>
      <c r="E9" s="56" t="s">
        <v>34</v>
      </c>
      <c r="F9" s="57" t="s">
        <v>35</v>
      </c>
      <c r="G9" s="56" t="s">
        <v>36</v>
      </c>
      <c r="H9" s="57" t="s">
        <v>37</v>
      </c>
      <c r="I9" s="56" t="s">
        <v>38</v>
      </c>
      <c r="J9" s="57" t="s">
        <v>39</v>
      </c>
      <c r="K9" s="58" t="s">
        <v>40</v>
      </c>
      <c r="L9" s="59" t="s">
        <v>41</v>
      </c>
      <c r="M9" s="60" t="s">
        <v>42</v>
      </c>
      <c r="N9" s="57" t="s">
        <v>43</v>
      </c>
      <c r="O9" s="61" t="s">
        <v>44</v>
      </c>
      <c r="P9" s="61"/>
      <c r="Q9" s="62" t="s">
        <v>45</v>
      </c>
      <c r="R9" s="62"/>
      <c r="S9" s="63" t="s">
        <v>46</v>
      </c>
      <c r="T9" s="1"/>
      <c r="U9" s="51" t="s">
        <v>47</v>
      </c>
      <c r="V9" s="52"/>
      <c r="W9" s="53"/>
      <c r="X9" s="12"/>
      <c r="Y9" s="25"/>
      <c r="Z9" s="25"/>
      <c r="AA9" s="25"/>
      <c r="AB9" s="25"/>
      <c r="AC9" s="41"/>
      <c r="AD9" s="2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</row>
    <row r="10" customFormat="false" ht="17" hidden="false" customHeight="true" outlineLevel="0" collapsed="false">
      <c r="B10" s="55"/>
      <c r="C10" s="56"/>
      <c r="D10" s="57"/>
      <c r="E10" s="56"/>
      <c r="F10" s="57"/>
      <c r="G10" s="56"/>
      <c r="H10" s="57"/>
      <c r="I10" s="56"/>
      <c r="J10" s="57"/>
      <c r="K10" s="58"/>
      <c r="L10" s="64"/>
      <c r="M10" s="65" t="s">
        <v>48</v>
      </c>
      <c r="N10" s="57"/>
      <c r="O10" s="66" t="s">
        <v>49</v>
      </c>
      <c r="P10" s="67" t="s">
        <v>50</v>
      </c>
      <c r="Q10" s="68" t="s">
        <v>49</v>
      </c>
      <c r="R10" s="69" t="s">
        <v>50</v>
      </c>
      <c r="S10" s="63"/>
      <c r="T10" s="1"/>
      <c r="U10" s="51" t="s">
        <v>51</v>
      </c>
      <c r="V10" s="52"/>
      <c r="W10" s="53"/>
      <c r="X10" s="12"/>
      <c r="Y10" s="25"/>
      <c r="Z10" s="25"/>
      <c r="AA10" s="25"/>
      <c r="AB10" s="25"/>
      <c r="AC10" s="41"/>
      <c r="AD10" s="25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</row>
    <row r="11" customFormat="false" ht="17" hidden="false" customHeight="true" outlineLevel="0" collapsed="false">
      <c r="B11" s="70"/>
      <c r="C11" s="71"/>
      <c r="D11" s="72"/>
      <c r="E11" s="71"/>
      <c r="F11" s="73" t="str">
        <f aca="false">IF(D11+E11&gt;360,D11+E11-360,IF(D11+E11&lt;0,D11+E11+360,IF(D11&gt;0,D11+E11,"")))</f>
        <v/>
      </c>
      <c r="G11" s="71"/>
      <c r="H11" s="73" t="str">
        <f aca="false">IF(D11&lt;1,"",IF(F11+G11&gt;360,F11+G11-360,IF(F11+G11&lt;0,F11+G11+360,IF(F11&gt;0,F11+G11,""))))</f>
        <v/>
      </c>
      <c r="I11" s="71"/>
      <c r="J11" s="73" t="str">
        <f aca="false">IF(D11&lt;1,"",IF(H11+I11&gt;360,H11+I11-360,IF(H11+I11&lt;0,H11+I11+360,IF(H11&gt;0,H11+I11,""))))</f>
        <v/>
      </c>
      <c r="K11" s="71"/>
      <c r="L11" s="71"/>
      <c r="M11" s="74"/>
      <c r="N11" s="74"/>
      <c r="O11" s="74"/>
      <c r="P11" s="75" t="str">
        <f aca="false">IF(O11&gt;0,O11,"")</f>
        <v/>
      </c>
      <c r="Q11" s="75" t="str">
        <f aca="false">IF(OR(N11&lt;0.1,O11&lt;0.1),"",SUM(60/N11*O11))</f>
        <v/>
      </c>
      <c r="R11" s="75" t="str">
        <f aca="false">IF(Q11&gt;0,Q11,"")</f>
        <v/>
      </c>
      <c r="S11" s="76"/>
      <c r="T11" s="1"/>
      <c r="U11" s="21" t="s">
        <v>52</v>
      </c>
      <c r="V11" s="22"/>
      <c r="W11" s="23" t="n">
        <v>25</v>
      </c>
      <c r="X11" s="12"/>
      <c r="Y11" s="35"/>
      <c r="Z11" s="77"/>
      <c r="AA11" s="77"/>
      <c r="AB11" s="77"/>
      <c r="AC11" s="77"/>
      <c r="AD11" s="77"/>
      <c r="AE11" s="78"/>
      <c r="AF11" s="78"/>
      <c r="AG11" s="78"/>
      <c r="AH11" s="79"/>
      <c r="AI11" s="79"/>
      <c r="AJ11" s="79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customFormat="false" ht="17" hidden="false" customHeight="true" outlineLevel="0" collapsed="false">
      <c r="B12" s="70"/>
      <c r="C12" s="71"/>
      <c r="D12" s="72"/>
      <c r="E12" s="71"/>
      <c r="F12" s="73" t="str">
        <f aca="false">IF(D12+E12&gt;360,D12+E12-360,IF(D12+E12&lt;0,D12+E12+360,IF(D12&gt;0,D12+E12,"")))</f>
        <v/>
      </c>
      <c r="G12" s="71"/>
      <c r="H12" s="73" t="str">
        <f aca="false">IF(D12&lt;1,"",IF(F12+G12&gt;360,F12+G12-360,IF(F12+G12&lt;0,F12+G12+360,IF(F12&gt;0,F12+G12,""))))</f>
        <v/>
      </c>
      <c r="I12" s="71"/>
      <c r="J12" s="73" t="str">
        <f aca="false">IF(D12&lt;1,"",IF(H12+I12&gt;360,H12+I12-360,IF(H12+I12&lt;0,H12+I12+360,IF(H12&gt;0,H12+I12,""))))</f>
        <v/>
      </c>
      <c r="K12" s="71"/>
      <c r="L12" s="71"/>
      <c r="M12" s="74"/>
      <c r="N12" s="74"/>
      <c r="O12" s="74"/>
      <c r="P12" s="75" t="str">
        <f aca="false">IF(O12&gt;0,P11+O12,"")</f>
        <v/>
      </c>
      <c r="Q12" s="75" t="str">
        <f aca="false">IF(OR(N12&lt;0.1,O12&lt;0.1),"",SUM(60/N12*O12))</f>
        <v/>
      </c>
      <c r="R12" s="75" t="str">
        <f aca="false">IF(OR(N12&lt;0.1,(O12)&lt;0.1),"",R11+Q12)</f>
        <v/>
      </c>
      <c r="S12" s="76"/>
      <c r="T12" s="1"/>
      <c r="U12" s="21" t="s">
        <v>53</v>
      </c>
      <c r="V12" s="22"/>
      <c r="W12" s="23" t="n">
        <v>5</v>
      </c>
      <c r="X12" s="12"/>
      <c r="Y12" s="35"/>
      <c r="Z12" s="77"/>
      <c r="AA12" s="77"/>
      <c r="AB12" s="77"/>
      <c r="AC12" s="77"/>
      <c r="AD12" s="77"/>
      <c r="AE12" s="78"/>
      <c r="AF12" s="78"/>
      <c r="AG12" s="78"/>
      <c r="AH12" s="79"/>
      <c r="AI12" s="79"/>
      <c r="AJ12" s="79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</row>
    <row r="13" customFormat="false" ht="17" hidden="false" customHeight="true" outlineLevel="0" collapsed="false">
      <c r="B13" s="70"/>
      <c r="C13" s="71"/>
      <c r="D13" s="72"/>
      <c r="E13" s="71"/>
      <c r="F13" s="73" t="str">
        <f aca="false">IF(D13+E13&gt;360,D13+E13-360,IF(D13+E13&lt;0,D13+E13+360,IF(D13&gt;0,D13+E13,"")))</f>
        <v/>
      </c>
      <c r="G13" s="71"/>
      <c r="H13" s="73" t="str">
        <f aca="false">IF(D13&lt;1,"",IF(F13+G13&gt;360,F13+G13-360,IF(F13+G13&lt;0,F13+G13+360,IF(F13&gt;0,F13+G13,""))))</f>
        <v/>
      </c>
      <c r="I13" s="71"/>
      <c r="J13" s="73" t="str">
        <f aca="false">IF(D13&lt;1,"",IF(H13+I13&gt;360,H13+I13-360,IF(H13+I13&lt;0,H13+I13+360,IF(H13&gt;0,H13+I13,""))))</f>
        <v/>
      </c>
      <c r="K13" s="71"/>
      <c r="L13" s="71"/>
      <c r="M13" s="74"/>
      <c r="N13" s="74"/>
      <c r="O13" s="74"/>
      <c r="P13" s="75" t="str">
        <f aca="false">IF(O13&gt;0,P12+O13,"")</f>
        <v/>
      </c>
      <c r="Q13" s="75" t="str">
        <f aca="false">IF(OR(N13&lt;0.1,O13&lt;0.1),"",SUM(60/N13*O13))</f>
        <v/>
      </c>
      <c r="R13" s="75" t="str">
        <f aca="false">IF(OR(N13&lt;0.1,(O13)&lt;0.1),"",R12+Q13)</f>
        <v/>
      </c>
      <c r="S13" s="76"/>
      <c r="T13" s="1"/>
      <c r="U13" s="26"/>
      <c r="V13" s="12"/>
      <c r="W13" s="40"/>
      <c r="X13" s="12"/>
      <c r="Y13" s="35"/>
      <c r="Z13" s="77"/>
      <c r="AA13" s="77"/>
      <c r="AB13" s="77"/>
      <c r="AC13" s="77"/>
      <c r="AD13" s="77"/>
      <c r="AE13" s="78"/>
      <c r="AF13" s="78"/>
      <c r="AG13" s="78"/>
      <c r="AH13" s="79"/>
      <c r="AI13" s="79"/>
      <c r="AJ13" s="79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</row>
    <row r="14" customFormat="false" ht="17" hidden="false" customHeight="true" outlineLevel="0" collapsed="false">
      <c r="B14" s="70"/>
      <c r="C14" s="71"/>
      <c r="D14" s="72"/>
      <c r="E14" s="71"/>
      <c r="F14" s="73" t="str">
        <f aca="false">IF(D14+E14&gt;360,D14+E14-360,IF(D14+E14&lt;0,D14+E14+360,IF(D14&gt;0,D14+E14,"")))</f>
        <v/>
      </c>
      <c r="G14" s="71"/>
      <c r="H14" s="73" t="str">
        <f aca="false">IF(D14&lt;1,"",IF(F14+G14&gt;360,F14+G14-360,IF(F14+G14&lt;0,F14+G14+360,IF(F14&gt;0,F14+G14,""))))</f>
        <v/>
      </c>
      <c r="I14" s="71"/>
      <c r="J14" s="73" t="str">
        <f aca="false">IF(D14&lt;1,"",IF(H14+I14&gt;360,H14+I14-360,IF(H14+I14&lt;0,H14+I14+360,IF(H14&gt;0,H14+I14,""))))</f>
        <v/>
      </c>
      <c r="K14" s="71"/>
      <c r="L14" s="71"/>
      <c r="M14" s="74"/>
      <c r="N14" s="74"/>
      <c r="O14" s="74"/>
      <c r="P14" s="75" t="str">
        <f aca="false">IF(O14&gt;0,P13+O14,"")</f>
        <v/>
      </c>
      <c r="Q14" s="75" t="str">
        <f aca="false">IF(OR(N14&lt;0.1,O14&lt;0.1),"",SUM(60/N14*O14))</f>
        <v/>
      </c>
      <c r="R14" s="75" t="str">
        <f aca="false">IF(OR(N14&lt;0.1,(O14)&lt;0.1),"",R13+Q14)</f>
        <v/>
      </c>
      <c r="S14" s="76"/>
      <c r="T14" s="1"/>
      <c r="U14" s="39" t="s">
        <v>54</v>
      </c>
      <c r="V14" s="12"/>
      <c r="W14" s="40"/>
      <c r="X14" s="12"/>
      <c r="Y14" s="35"/>
      <c r="Z14" s="77"/>
      <c r="AA14" s="77"/>
      <c r="AB14" s="77"/>
      <c r="AC14" s="77"/>
      <c r="AD14" s="77"/>
      <c r="AE14" s="78"/>
      <c r="AF14" s="78"/>
      <c r="AG14" s="78"/>
      <c r="AH14" s="79"/>
      <c r="AI14" s="79"/>
      <c r="AJ14" s="79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</row>
    <row r="15" customFormat="false" ht="17" hidden="false" customHeight="true" outlineLevel="0" collapsed="false">
      <c r="B15" s="70"/>
      <c r="C15" s="71"/>
      <c r="D15" s="72"/>
      <c r="E15" s="71"/>
      <c r="F15" s="73" t="str">
        <f aca="false">IF(D15+E15&gt;360,D15+E15-360,IF(D15+E15&lt;0,D15+E15+360,IF(D15&gt;0,D15+E15,"")))</f>
        <v/>
      </c>
      <c r="G15" s="71"/>
      <c r="H15" s="73" t="str">
        <f aca="false">IF(D15&lt;1,"",IF(F15+G15&gt;360,F15+G15-360,IF(F15+G15&lt;0,F15+G15+360,IF(F15&gt;0,F15+G15,""))))</f>
        <v/>
      </c>
      <c r="I15" s="71"/>
      <c r="J15" s="73" t="str">
        <f aca="false">IF(D15&lt;1,"",IF(H15+I15&gt;360,H15+I15-360,IF(H15+I15&lt;0,H15+I15+360,IF(H15&gt;0,H15+I15,""))))</f>
        <v/>
      </c>
      <c r="K15" s="71"/>
      <c r="L15" s="71"/>
      <c r="M15" s="74"/>
      <c r="N15" s="74"/>
      <c r="O15" s="74"/>
      <c r="P15" s="75" t="str">
        <f aca="false">IF(O15&gt;0,P14+O15,"")</f>
        <v/>
      </c>
      <c r="Q15" s="75" t="str">
        <f aca="false">IF(OR(N15&lt;0.1,O15&lt;0.1),"",SUM(60/N15*O15))</f>
        <v/>
      </c>
      <c r="R15" s="75" t="str">
        <f aca="false">IF(OR(N15&lt;0.1,(O15)&lt;0.1),"",R14+Q15)</f>
        <v/>
      </c>
      <c r="S15" s="76"/>
      <c r="T15" s="1"/>
      <c r="U15" s="21" t="s">
        <v>55</v>
      </c>
      <c r="V15" s="22"/>
      <c r="W15" s="23" t="n">
        <v>-5</v>
      </c>
      <c r="X15" s="12"/>
      <c r="Y15" s="35"/>
      <c r="Z15" s="25"/>
      <c r="AA15" s="25"/>
      <c r="AB15" s="25"/>
      <c r="AC15" s="25"/>
      <c r="AD15" s="2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</row>
    <row r="16" customFormat="false" ht="17" hidden="false" customHeight="true" outlineLevel="0" collapsed="false">
      <c r="B16" s="70"/>
      <c r="C16" s="71"/>
      <c r="D16" s="80"/>
      <c r="E16" s="71"/>
      <c r="F16" s="73" t="str">
        <f aca="false">IF(D16+E16&gt;360,D16+E16-360,IF(D16+E16&lt;0,D16+E16+360,IF(D16&gt;0,D16+E16,"")))</f>
        <v/>
      </c>
      <c r="G16" s="71"/>
      <c r="H16" s="73" t="str">
        <f aca="false">IF(D16&lt;1,"",IF(F16+G16&gt;360,F16+G16-360,IF(F16+G16&lt;0,F16+G16+360,IF(F16&gt;0,F16+G16,""))))</f>
        <v/>
      </c>
      <c r="I16" s="71"/>
      <c r="J16" s="73" t="str">
        <f aca="false">IF(D16&lt;1,"",IF(H16+I16&gt;360,H16+I16-360,IF(H16+I16&lt;0,H16+I16+360,IF(H16&gt;0,H16+I16,""))))</f>
        <v/>
      </c>
      <c r="K16" s="71"/>
      <c r="L16" s="71"/>
      <c r="M16" s="74"/>
      <c r="N16" s="74"/>
      <c r="O16" s="74"/>
      <c r="P16" s="75" t="str">
        <f aca="false">IF(O16&gt;0,P15+O16,"")</f>
        <v/>
      </c>
      <c r="Q16" s="75" t="str">
        <f aca="false">IF(OR(N16&lt;0.1,O16&lt;0.1),"",SUM(60/N16*O16))</f>
        <v/>
      </c>
      <c r="R16" s="75" t="str">
        <f aca="false">IF(OR(N16&lt;0.1,(O16)&lt;0.1),"",R15+Q16)</f>
        <v/>
      </c>
      <c r="S16" s="76"/>
      <c r="T16" s="1"/>
      <c r="U16" s="21" t="s">
        <v>56</v>
      </c>
      <c r="V16" s="22"/>
      <c r="W16" s="23" t="n">
        <v>-5</v>
      </c>
      <c r="X16" s="12"/>
      <c r="Y16" s="35"/>
      <c r="Z16" s="25"/>
      <c r="AA16" s="25"/>
      <c r="AB16" s="25"/>
      <c r="AC16" s="25"/>
      <c r="AD16" s="2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</row>
    <row r="17" customFormat="false" ht="17" hidden="false" customHeight="true" outlineLevel="0" collapsed="false">
      <c r="B17" s="70"/>
      <c r="C17" s="71"/>
      <c r="D17" s="80"/>
      <c r="E17" s="71"/>
      <c r="F17" s="73" t="str">
        <f aca="false">IF(D17+E17&gt;360,D17+E17-360,IF(D17+E17&lt;0,D17+E17+360,IF(D17&gt;0,D17+E17,"")))</f>
        <v/>
      </c>
      <c r="G17" s="71"/>
      <c r="H17" s="73" t="str">
        <f aca="false">IF(D17&lt;1,"",IF(F17+G17&gt;360,F17+G17-360,IF(F17+G17&lt;0,F17+G17+360,IF(F17&gt;0,F17+G17,""))))</f>
        <v/>
      </c>
      <c r="I17" s="71"/>
      <c r="J17" s="73" t="str">
        <f aca="false">IF(D17&lt;1,"",IF(H17+I17&gt;360,H17+I17-360,IF(H17+I17&lt;0,H17+I17+360,IF(H17&gt;0,H17+I17,""))))</f>
        <v/>
      </c>
      <c r="K17" s="71"/>
      <c r="L17" s="71"/>
      <c r="M17" s="74"/>
      <c r="N17" s="74"/>
      <c r="O17" s="74"/>
      <c r="P17" s="75" t="str">
        <f aca="false">IF(O17&gt;0,P16+O17,"")</f>
        <v/>
      </c>
      <c r="Q17" s="75" t="str">
        <f aca="false">IF(OR(N17&lt;0.1,O17&lt;0.1),"",SUM(60/N17*O17))</f>
        <v/>
      </c>
      <c r="R17" s="75" t="str">
        <f aca="false">IF(OR(N17&lt;0.1,(O17)&lt;0.1),"",R16+Q17)</f>
        <v/>
      </c>
      <c r="S17" s="76"/>
      <c r="T17" s="1"/>
      <c r="U17" s="21" t="s">
        <v>57</v>
      </c>
      <c r="V17" s="22"/>
      <c r="W17" s="23" t="n">
        <v>-80</v>
      </c>
      <c r="X17" s="12"/>
      <c r="Y17" s="35"/>
      <c r="Z17" s="25"/>
      <c r="AA17" s="25"/>
      <c r="AB17" s="25"/>
      <c r="AC17" s="25"/>
      <c r="AD17" s="25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customFormat="false" ht="17" hidden="false" customHeight="true" outlineLevel="0" collapsed="false">
      <c r="B18" s="70"/>
      <c r="C18" s="71"/>
      <c r="D18" s="80"/>
      <c r="E18" s="71"/>
      <c r="F18" s="73" t="str">
        <f aca="false">IF(D18+E18&gt;360,D18+E18-360,IF(D18+E18&lt;0,D18+E18+360,IF(D18&gt;0,D18+E18,"")))</f>
        <v/>
      </c>
      <c r="G18" s="71"/>
      <c r="H18" s="73" t="str">
        <f aca="false">IF(D18&lt;1,"",IF(F18+G18&gt;360,F18+G18-360,IF(F18+G18&lt;0,F18+G18+360,IF(F18&gt;0,F18+G18,""))))</f>
        <v/>
      </c>
      <c r="I18" s="71"/>
      <c r="J18" s="73" t="str">
        <f aca="false">IF(D18&lt;1,"",IF(H18+I18&gt;360,H18+I18-360,IF(H18+I18&lt;0,H18+I18+360,IF(H18&gt;0,H18+I18,""))))</f>
        <v/>
      </c>
      <c r="K18" s="71"/>
      <c r="L18" s="71"/>
      <c r="M18" s="74"/>
      <c r="N18" s="74"/>
      <c r="O18" s="74"/>
      <c r="P18" s="75" t="str">
        <f aca="false">IF(O18&gt;0,P17+O18,"")</f>
        <v/>
      </c>
      <c r="Q18" s="75" t="str">
        <f aca="false">IF(OR(N18&lt;0.1,O18&lt;0.1),"",SUM(60/N18*O18))</f>
        <v/>
      </c>
      <c r="R18" s="75" t="str">
        <f aca="false">IF(OR(N18&lt;0.1,(O18)&lt;0.1),"",R17+Q18)</f>
        <v/>
      </c>
      <c r="S18" s="76"/>
      <c r="T18" s="1"/>
      <c r="U18" s="9" t="s">
        <v>58</v>
      </c>
      <c r="V18" s="10"/>
      <c r="W18" s="11"/>
      <c r="X18" s="12"/>
      <c r="Y18" s="35"/>
      <c r="Z18" s="25"/>
      <c r="AA18" s="25"/>
      <c r="AB18" s="25"/>
      <c r="AC18" s="25"/>
      <c r="AD18" s="2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</row>
    <row r="19" customFormat="false" ht="17" hidden="false" customHeight="true" outlineLevel="0" collapsed="false">
      <c r="B19" s="70"/>
      <c r="C19" s="71"/>
      <c r="D19" s="80"/>
      <c r="E19" s="71"/>
      <c r="F19" s="73" t="str">
        <f aca="false">IF(D19+E19&gt;360,D19+E19-360,IF(D19+E19&lt;0,D19+E19+360,IF(D19&gt;0,D19+E19,"")))</f>
        <v/>
      </c>
      <c r="G19" s="71"/>
      <c r="H19" s="73" t="str">
        <f aca="false">IF(D19&lt;1,"",IF(F19+G19&gt;360,F19+G19-360,IF(F19+G19&lt;0,F19+G19+360,IF(F19&gt;0,F19+G19,""))))</f>
        <v/>
      </c>
      <c r="I19" s="71"/>
      <c r="J19" s="73" t="str">
        <f aca="false">IF(D19&lt;1,"",IF(H19+I19&gt;360,H19+I19-360,IF(H19+I19&lt;0,H19+I19+360,IF(H19&gt;0,H19+I19,""))))</f>
        <v/>
      </c>
      <c r="K19" s="71"/>
      <c r="L19" s="71"/>
      <c r="M19" s="74"/>
      <c r="N19" s="74"/>
      <c r="O19" s="74"/>
      <c r="P19" s="75" t="str">
        <f aca="false">IF(O19&gt;0,P18+O19,"")</f>
        <v/>
      </c>
      <c r="Q19" s="75" t="str">
        <f aca="false">IF(OR(N19&lt;0.1,O19&lt;0.1),"",SUM(60/N19*O19))</f>
        <v/>
      </c>
      <c r="R19" s="75" t="str">
        <f aca="false">IF(OR(N19&lt;0.1,(O19)&lt;0.1),"",R18+Q19)</f>
        <v/>
      </c>
      <c r="S19" s="76"/>
      <c r="T19" s="1"/>
      <c r="U19" s="81"/>
      <c r="V19" s="10"/>
      <c r="W19" s="10"/>
      <c r="X19" s="12"/>
      <c r="Y19" s="35"/>
      <c r="Z19" s="25"/>
      <c r="AA19" s="25"/>
      <c r="AB19" s="25"/>
      <c r="AC19" s="25"/>
      <c r="AD19" s="25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</row>
    <row r="20" customFormat="false" ht="17" hidden="false" customHeight="true" outlineLevel="0" collapsed="false">
      <c r="B20" s="70"/>
      <c r="C20" s="71"/>
      <c r="D20" s="80"/>
      <c r="E20" s="71"/>
      <c r="F20" s="73" t="str">
        <f aca="false">IF(D20+E20&gt;360,D20+E20-360,IF(D20+E20&lt;0,D20+E20+360,IF(D20&gt;0,D20+E20,"")))</f>
        <v/>
      </c>
      <c r="G20" s="71"/>
      <c r="H20" s="73" t="str">
        <f aca="false">IF(D20&lt;1,"",IF(F20+G20&gt;360,F20+G20-360,IF(F20+G20&lt;0,F20+G20+360,IF(F20&gt;0,F20+G20,""))))</f>
        <v/>
      </c>
      <c r="I20" s="71"/>
      <c r="J20" s="73" t="str">
        <f aca="false">IF(D20&lt;1,"",IF(H20+I20&gt;360,H20+I20-360,IF(H20+I20&lt;0,H20+I20+360,IF(H20&gt;0,H20+I20,""))))</f>
        <v/>
      </c>
      <c r="K20" s="71"/>
      <c r="L20" s="71"/>
      <c r="M20" s="74"/>
      <c r="N20" s="74"/>
      <c r="O20" s="74"/>
      <c r="P20" s="75" t="str">
        <f aca="false">IF(O20&gt;0,P19+O20,"")</f>
        <v/>
      </c>
      <c r="Q20" s="75" t="str">
        <f aca="false">IF(OR(N20&lt;0.1,O20&lt;0.1),"",SUM(60/N20*O20))</f>
        <v/>
      </c>
      <c r="R20" s="75" t="str">
        <f aca="false">IF(OR(N20&lt;0.1,(O20)&lt;0.1),"",R19+Q20)</f>
        <v/>
      </c>
      <c r="S20" s="76"/>
      <c r="T20" s="1" t="s">
        <v>59</v>
      </c>
      <c r="U20" s="9" t="s">
        <v>60</v>
      </c>
      <c r="V20" s="10"/>
      <c r="W20" s="11"/>
      <c r="X20" s="12"/>
      <c r="Y20" s="35"/>
      <c r="Z20" s="25"/>
      <c r="AA20" s="25"/>
      <c r="AB20" s="25"/>
      <c r="AC20" s="25"/>
      <c r="AD20" s="25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</row>
    <row r="21" customFormat="false" ht="17" hidden="false" customHeight="true" outlineLevel="0" collapsed="false">
      <c r="B21" s="70"/>
      <c r="C21" s="71"/>
      <c r="D21" s="80"/>
      <c r="E21" s="71"/>
      <c r="F21" s="73" t="str">
        <f aca="false">IF(D21+E21&gt;360,D21+E21-360,IF(D21+E21&lt;0,D21+E21+360,IF(D21&gt;0,D21+E21,"")))</f>
        <v/>
      </c>
      <c r="G21" s="71"/>
      <c r="H21" s="73" t="str">
        <f aca="false">IF(D21&lt;1,"",IF(F21+G21&gt;360,F21+G21-360,IF(F21+G21&lt;0,F21+G21+360,IF(F21&gt;0,F21+G21,""))))</f>
        <v/>
      </c>
      <c r="I21" s="71"/>
      <c r="J21" s="73" t="str">
        <f aca="false">IF(D21&lt;1,"",IF(H21+I21&gt;360,H21+I21-360,IF(H21+I21&lt;0,H21+I21+360,IF(H21&gt;0,H21+I21,""))))</f>
        <v/>
      </c>
      <c r="K21" s="71"/>
      <c r="L21" s="71"/>
      <c r="M21" s="74"/>
      <c r="N21" s="74"/>
      <c r="O21" s="74"/>
      <c r="P21" s="75" t="str">
        <f aca="false">IF(O21&gt;0,P20+O21,"")</f>
        <v/>
      </c>
      <c r="Q21" s="75" t="str">
        <f aca="false">IF(OR(N21&lt;0.1,O21&lt;0.1),"",SUM(60/N21*O21))</f>
        <v/>
      </c>
      <c r="R21" s="75" t="str">
        <f aca="false">IF(OR(N21&lt;0.1,(O21)&lt;0.1),"",R20+Q21)</f>
        <v/>
      </c>
      <c r="S21" s="76"/>
      <c r="T21" s="1"/>
      <c r="U21" s="21" t="s">
        <v>61</v>
      </c>
      <c r="V21" s="22"/>
      <c r="W21" s="23" t="n">
        <v>407</v>
      </c>
      <c r="X21" s="12"/>
      <c r="Y21" s="24" t="s">
        <v>62</v>
      </c>
      <c r="Z21" s="82"/>
      <c r="AA21" s="24"/>
      <c r="AB21" s="24"/>
      <c r="AC21" s="24"/>
      <c r="AD21" s="25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</row>
    <row r="22" customFormat="false" ht="17" hidden="false" customHeight="true" outlineLevel="0" collapsed="false">
      <c r="B22" s="70"/>
      <c r="C22" s="71"/>
      <c r="D22" s="80"/>
      <c r="E22" s="71"/>
      <c r="F22" s="73" t="str">
        <f aca="false">IF(D22+E22&gt;360,D22+E22-360,IF(D22+E22&lt;0,D22+E22+360,IF(D22&gt;0,D22+E22,"")))</f>
        <v/>
      </c>
      <c r="G22" s="71"/>
      <c r="H22" s="73" t="str">
        <f aca="false">IF(D22&lt;1,"",IF(F22+G22&gt;360,F22+G22-360,IF(F22+G22&lt;0,F22+G22+360,IF(F22&gt;0,F22+G22,""))))</f>
        <v/>
      </c>
      <c r="I22" s="71"/>
      <c r="J22" s="73" t="str">
        <f aca="false">IF(D22&lt;1,"",IF(H22+I22&gt;360,H22+I22-360,IF(H22+I22&lt;0,H22+I22+360,IF(H22&gt;0,H22+I22,""))))</f>
        <v/>
      </c>
      <c r="K22" s="71"/>
      <c r="L22" s="71"/>
      <c r="M22" s="74"/>
      <c r="N22" s="74"/>
      <c r="O22" s="74"/>
      <c r="P22" s="75" t="str">
        <f aca="false">IF(O22&gt;0,P21+O22,"")</f>
        <v/>
      </c>
      <c r="Q22" s="75" t="str">
        <f aca="false">IF(OR(N22&lt;0.1,O22&lt;0.1),"",SUM(60/N22*O22))</f>
        <v/>
      </c>
      <c r="R22" s="75" t="str">
        <f aca="false">IF(OR(N22&lt;0.1,(O22)&lt;0.1),"",R21+Q22)</f>
        <v/>
      </c>
      <c r="S22" s="76"/>
      <c r="T22" s="1"/>
      <c r="U22" s="21" t="s">
        <v>18</v>
      </c>
      <c r="V22" s="22"/>
      <c r="W22" s="23" t="n">
        <v>175</v>
      </c>
      <c r="X22" s="12"/>
      <c r="Y22" s="24" t="s">
        <v>63</v>
      </c>
      <c r="Z22" s="24"/>
      <c r="AA22" s="24"/>
      <c r="AB22" s="24"/>
      <c r="AC22" s="24"/>
      <c r="AD22" s="2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</row>
    <row r="23" customFormat="false" ht="17" hidden="false" customHeight="true" outlineLevel="0" collapsed="false">
      <c r="B23" s="70"/>
      <c r="C23" s="71"/>
      <c r="D23" s="80"/>
      <c r="E23" s="71"/>
      <c r="F23" s="73" t="str">
        <f aca="false">IF(D23+E23&gt;360,D23+E23-360,IF(D23+E23&lt;0,D23+E23+360,IF(D23&gt;0,D23+E23,"")))</f>
        <v/>
      </c>
      <c r="G23" s="71"/>
      <c r="H23" s="73" t="str">
        <f aca="false">IF(D23&lt;1,"",IF(F23+G23&gt;360,F23+G23-360,IF(F23+G23&lt;0,F23+G23+360,IF(F23&gt;0,F23+G23,""))))</f>
        <v/>
      </c>
      <c r="I23" s="71"/>
      <c r="J23" s="73" t="str">
        <f aca="false">IF(D23&lt;1,"",IF(H23+I23&gt;360,H23+I23-360,IF(H23+I23&lt;0,H23+I23+360,IF(H23&gt;0,H23+I23,""))))</f>
        <v/>
      </c>
      <c r="K23" s="71"/>
      <c r="L23" s="71"/>
      <c r="M23" s="71"/>
      <c r="N23" s="74"/>
      <c r="O23" s="74"/>
      <c r="P23" s="75" t="str">
        <f aca="false">IF(O23&gt;0,P22+O23,"")</f>
        <v/>
      </c>
      <c r="Q23" s="75" t="str">
        <f aca="false">IF(OR(N23&lt;0.1,O23&lt;0.1),"",SUM(60/N23*O23))</f>
        <v/>
      </c>
      <c r="R23" s="75" t="str">
        <f aca="false">IF(OR(N23&lt;0.1,(O23)&lt;0.1),"",R22+Q23)</f>
        <v/>
      </c>
      <c r="S23" s="76"/>
      <c r="T23" s="1"/>
      <c r="U23" s="9"/>
      <c r="V23" s="10"/>
      <c r="W23" s="11"/>
      <c r="X23" s="12"/>
      <c r="Y23" s="35"/>
      <c r="Z23" s="25"/>
      <c r="AA23" s="25"/>
      <c r="AB23" s="25"/>
      <c r="AC23" s="25"/>
      <c r="AD23" s="2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</row>
    <row r="24" customFormat="false" ht="17" hidden="false" customHeight="true" outlineLevel="0" collapsed="false">
      <c r="B24" s="83" t="s">
        <v>64</v>
      </c>
      <c r="C24" s="84"/>
      <c r="D24" s="84"/>
      <c r="E24" s="84"/>
      <c r="F24" s="85"/>
      <c r="G24" s="83" t="s">
        <v>65</v>
      </c>
      <c r="H24" s="84"/>
      <c r="I24" s="84"/>
      <c r="J24" s="84"/>
      <c r="K24" s="86"/>
      <c r="L24" s="84" t="s">
        <v>66</v>
      </c>
      <c r="M24" s="84"/>
      <c r="N24" s="84"/>
      <c r="O24" s="83"/>
      <c r="P24" s="84" t="s">
        <v>67</v>
      </c>
      <c r="Q24" s="87"/>
      <c r="R24" s="84"/>
      <c r="S24" s="86"/>
      <c r="T24" s="1"/>
      <c r="U24" s="39" t="s">
        <v>26</v>
      </c>
      <c r="V24" s="12"/>
      <c r="W24" s="40"/>
      <c r="X24" s="12"/>
      <c r="Y24" s="35"/>
      <c r="Z24" s="25"/>
      <c r="AA24" s="25"/>
      <c r="AB24" s="25"/>
      <c r="AC24" s="25"/>
      <c r="AD24" s="2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</row>
    <row r="25" customFormat="false" ht="17" hidden="false" customHeight="true" outlineLevel="0" collapsed="false">
      <c r="B25" s="88" t="s">
        <v>68</v>
      </c>
      <c r="C25" s="89"/>
      <c r="D25" s="89"/>
      <c r="E25" s="90"/>
      <c r="F25" s="91" t="s">
        <v>69</v>
      </c>
      <c r="G25" s="92"/>
      <c r="H25" s="93"/>
      <c r="I25" s="93"/>
      <c r="J25" s="94"/>
      <c r="K25" s="94"/>
      <c r="L25" s="95"/>
      <c r="M25" s="71" t="s">
        <v>45</v>
      </c>
      <c r="N25" s="96" t="s">
        <v>70</v>
      </c>
      <c r="O25" s="97"/>
      <c r="P25" s="71" t="s">
        <v>71</v>
      </c>
      <c r="Q25" s="71" t="s">
        <v>72</v>
      </c>
      <c r="R25" s="98" t="s">
        <v>73</v>
      </c>
      <c r="S25" s="98"/>
      <c r="T25" s="1"/>
      <c r="U25" s="21" t="s">
        <v>74</v>
      </c>
      <c r="V25" s="22"/>
      <c r="W25" s="23" t="n">
        <v>44</v>
      </c>
      <c r="X25" s="12"/>
      <c r="Y25" s="24" t="s">
        <v>28</v>
      </c>
      <c r="Z25" s="25"/>
      <c r="AA25" s="25"/>
      <c r="AB25" s="25"/>
      <c r="AC25" s="25"/>
      <c r="AD25" s="2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</row>
    <row r="26" customFormat="false" ht="17" hidden="false" customHeight="true" outlineLevel="0" collapsed="false">
      <c r="B26" s="13" t="s">
        <v>75</v>
      </c>
      <c r="C26" s="12"/>
      <c r="D26" s="12"/>
      <c r="E26" s="99"/>
      <c r="F26" s="100" t="s">
        <v>69</v>
      </c>
      <c r="G26" s="92"/>
      <c r="H26" s="93"/>
      <c r="I26" s="93"/>
      <c r="J26" s="94"/>
      <c r="K26" s="94"/>
      <c r="L26" s="101" t="s">
        <v>41</v>
      </c>
      <c r="M26" s="102"/>
      <c r="N26" s="103" t="str">
        <f aca="false">IF(M26&gt;0,(40/60)*M26,"")</f>
        <v/>
      </c>
      <c r="O26" s="104" t="s">
        <v>76</v>
      </c>
      <c r="P26" s="105" t="n">
        <v>780</v>
      </c>
      <c r="Q26" s="106" t="n">
        <v>0.968</v>
      </c>
      <c r="R26" s="107" t="n">
        <f aca="false">SUM(P26*Q26)</f>
        <v>755.04</v>
      </c>
      <c r="S26" s="107"/>
      <c r="T26" s="1"/>
      <c r="U26" s="51" t="s">
        <v>77</v>
      </c>
      <c r="V26" s="108"/>
      <c r="W26" s="53" t="n">
        <v>35</v>
      </c>
      <c r="X26" s="12"/>
      <c r="Y26" s="54" t="s">
        <v>30</v>
      </c>
      <c r="Z26" s="54"/>
      <c r="AA26" s="25"/>
      <c r="AB26" s="25"/>
      <c r="AC26" s="25"/>
      <c r="AD26" s="25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</row>
    <row r="27" customFormat="false" ht="17" hidden="false" customHeight="true" outlineLevel="0" collapsed="false">
      <c r="B27" s="39" t="s">
        <v>78</v>
      </c>
      <c r="C27" s="109"/>
      <c r="D27" s="109"/>
      <c r="E27" s="110"/>
      <c r="F27" s="111" t="s">
        <v>69</v>
      </c>
      <c r="G27" s="92"/>
      <c r="H27" s="93"/>
      <c r="I27" s="93"/>
      <c r="J27" s="94"/>
      <c r="K27" s="94"/>
      <c r="L27" s="101" t="s">
        <v>79</v>
      </c>
      <c r="M27" s="112" t="str">
        <f aca="false">IF(M26&gt;0,M26*0.1,"")</f>
        <v/>
      </c>
      <c r="N27" s="103" t="str">
        <f aca="false">IF(M26&gt;0,(40/60)*M26*0.1,"")</f>
        <v/>
      </c>
      <c r="O27" s="104" t="s">
        <v>80</v>
      </c>
      <c r="P27" s="102"/>
      <c r="Q27" s="112" t="n">
        <v>0.941</v>
      </c>
      <c r="R27" s="107" t="str">
        <f aca="false">IF(P27&gt;0,P27*Q27,"")</f>
        <v/>
      </c>
      <c r="S27" s="107"/>
      <c r="T27" s="1"/>
      <c r="U27" s="51" t="s">
        <v>81</v>
      </c>
      <c r="V27" s="108"/>
      <c r="W27" s="53" t="n">
        <v>88</v>
      </c>
      <c r="X27" s="12"/>
      <c r="Y27" s="1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</row>
    <row r="28" customFormat="false" ht="17" hidden="false" customHeight="true" outlineLevel="0" collapsed="false">
      <c r="B28" s="26"/>
      <c r="C28" s="1"/>
      <c r="D28" s="1"/>
      <c r="E28" s="110"/>
      <c r="F28" s="100"/>
      <c r="G28" s="92"/>
      <c r="H28" s="93"/>
      <c r="I28" s="93"/>
      <c r="J28" s="94"/>
      <c r="K28" s="94"/>
      <c r="L28" s="101" t="s">
        <v>82</v>
      </c>
      <c r="M28" s="105" t="n">
        <v>45</v>
      </c>
      <c r="N28" s="103" t="n">
        <f aca="false">SUM(40/60)*M28</f>
        <v>30</v>
      </c>
      <c r="O28" s="104" t="s">
        <v>83</v>
      </c>
      <c r="P28" s="102"/>
      <c r="Q28" s="112" t="n">
        <v>1.853</v>
      </c>
      <c r="R28" s="107" t="str">
        <f aca="false">IF(P28&gt;0,P28*Q28,"")</f>
        <v/>
      </c>
      <c r="S28" s="107"/>
      <c r="T28" s="1"/>
      <c r="U28" s="51" t="s">
        <v>84</v>
      </c>
      <c r="V28" s="108"/>
      <c r="W28" s="53" t="n">
        <v>35</v>
      </c>
      <c r="X28" s="12"/>
      <c r="Y28" s="1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customFormat="false" ht="17" hidden="false" customHeight="true" outlineLevel="0" collapsed="false">
      <c r="B29" s="13" t="s">
        <v>85</v>
      </c>
      <c r="C29" s="12"/>
      <c r="D29" s="12"/>
      <c r="E29" s="99"/>
      <c r="F29" s="100" t="s">
        <v>69</v>
      </c>
      <c r="G29" s="92"/>
      <c r="H29" s="93"/>
      <c r="I29" s="93"/>
      <c r="J29" s="94"/>
      <c r="K29" s="94"/>
      <c r="L29" s="113" t="s">
        <v>58</v>
      </c>
      <c r="M29" s="114" t="str">
        <f aca="false">IF(M26&gt;0,SUM(M26:M28),"")</f>
        <v/>
      </c>
      <c r="N29" s="115" t="str">
        <f aca="false">IF(M26&gt;0,SUM(N26:N28),"")</f>
        <v/>
      </c>
      <c r="O29" s="104" t="s">
        <v>86</v>
      </c>
      <c r="P29" s="102"/>
      <c r="Q29" s="116" t="n">
        <v>2.086</v>
      </c>
      <c r="R29" s="107" t="str">
        <f aca="false">IF(P29&gt;0,P29*Q29,"")</f>
        <v/>
      </c>
      <c r="S29" s="107"/>
      <c r="T29" s="1"/>
      <c r="U29" s="21" t="s">
        <v>52</v>
      </c>
      <c r="V29" s="22"/>
      <c r="W29" s="23" t="n">
        <v>94</v>
      </c>
      <c r="X29" s="12"/>
      <c r="Y29" s="1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</row>
    <row r="30" customFormat="false" ht="17" hidden="false" customHeight="true" outlineLevel="0" collapsed="false">
      <c r="B30" s="13" t="s">
        <v>87</v>
      </c>
      <c r="C30" s="12"/>
      <c r="D30" s="12"/>
      <c r="E30" s="99"/>
      <c r="F30" s="100" t="s">
        <v>69</v>
      </c>
      <c r="G30" s="92"/>
      <c r="H30" s="93"/>
      <c r="I30" s="93"/>
      <c r="J30" s="117"/>
      <c r="K30" s="117"/>
      <c r="L30" s="113" t="s">
        <v>88</v>
      </c>
      <c r="M30" s="118"/>
      <c r="N30" s="115" t="str">
        <f aca="false">IF(M26&gt;0,N31-N29,"")</f>
        <v/>
      </c>
      <c r="O30" s="104" t="s">
        <v>89</v>
      </c>
      <c r="P30" s="102"/>
      <c r="Q30" s="112" t="n">
        <v>2.743</v>
      </c>
      <c r="R30" s="107" t="str">
        <f aca="false">IF(P30&gt;0,P30*Q30,"")</f>
        <v/>
      </c>
      <c r="S30" s="107"/>
      <c r="T30" s="1"/>
      <c r="U30" s="21" t="s">
        <v>53</v>
      </c>
      <c r="V30" s="22"/>
      <c r="W30" s="23" t="n">
        <v>5</v>
      </c>
      <c r="X30" s="12"/>
      <c r="Y30" s="1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</row>
    <row r="31" customFormat="false" ht="17" hidden="false" customHeight="true" outlineLevel="0" collapsed="false">
      <c r="B31" s="39" t="s">
        <v>90</v>
      </c>
      <c r="C31" s="119"/>
      <c r="D31" s="119"/>
      <c r="E31" s="120"/>
      <c r="F31" s="111" t="s">
        <v>69</v>
      </c>
      <c r="G31" s="92"/>
      <c r="H31" s="93"/>
      <c r="I31" s="93"/>
      <c r="J31" s="94"/>
      <c r="K31" s="94"/>
      <c r="L31" s="113" t="s">
        <v>91</v>
      </c>
      <c r="M31" s="118"/>
      <c r="N31" s="121"/>
      <c r="O31" s="104" t="s">
        <v>92</v>
      </c>
      <c r="P31" s="105" t="str">
        <f aca="false">IF(N31&lt;1,"",N31*0.72)</f>
        <v/>
      </c>
      <c r="Q31" s="122" t="n">
        <v>1.213</v>
      </c>
      <c r="R31" s="107" t="str">
        <f aca="false">IF(N31&gt;0,P31*Q31,"")</f>
        <v/>
      </c>
      <c r="S31" s="107"/>
      <c r="T31" s="1"/>
      <c r="U31" s="26"/>
      <c r="V31" s="12"/>
      <c r="W31" s="40"/>
      <c r="X31" s="12"/>
      <c r="Y31" s="1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</row>
    <row r="32" customFormat="false" ht="17" hidden="false" customHeight="true" outlineLevel="0" collapsed="false">
      <c r="B32" s="26"/>
      <c r="C32" s="12"/>
      <c r="D32" s="12"/>
      <c r="E32" s="120"/>
      <c r="F32" s="100"/>
      <c r="G32" s="92"/>
      <c r="H32" s="93"/>
      <c r="I32" s="93"/>
      <c r="J32" s="94"/>
      <c r="K32" s="94"/>
      <c r="L32" s="123"/>
      <c r="M32" s="29"/>
      <c r="N32" s="30"/>
      <c r="O32" s="104" t="s">
        <v>93</v>
      </c>
      <c r="P32" s="124" t="str">
        <f aca="false">IF(P27&gt;0,SUM(P26:P31),"")</f>
        <v/>
      </c>
      <c r="Q32" s="125" t="str">
        <f aca="false">IF(P27&gt;0,R32/P32,"")</f>
        <v/>
      </c>
      <c r="R32" s="126" t="str">
        <f aca="false">IF(P27&gt;0,SUM(R26:R31),"")</f>
        <v/>
      </c>
      <c r="S32" s="126"/>
      <c r="T32" s="1"/>
      <c r="U32" s="39" t="s">
        <v>54</v>
      </c>
      <c r="V32" s="12"/>
      <c r="W32" s="40"/>
      <c r="X32" s="12"/>
      <c r="Y32" s="1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</row>
    <row r="33" customFormat="false" ht="17" hidden="false" customHeight="true" outlineLevel="0" collapsed="false">
      <c r="B33" s="13"/>
      <c r="C33" s="12"/>
      <c r="D33" s="12"/>
      <c r="E33" s="127"/>
      <c r="F33" s="15"/>
      <c r="G33" s="92"/>
      <c r="H33" s="93"/>
      <c r="I33" s="93"/>
      <c r="J33" s="94"/>
      <c r="K33" s="94"/>
      <c r="L33" s="128" t="s">
        <v>94</v>
      </c>
      <c r="M33" s="129" t="n">
        <v>40</v>
      </c>
      <c r="N33" s="119" t="s">
        <v>95</v>
      </c>
      <c r="O33" s="130" t="s">
        <v>96</v>
      </c>
      <c r="P33" s="130"/>
      <c r="Q33" s="131" t="s">
        <v>97</v>
      </c>
      <c r="R33" s="131"/>
      <c r="S33" s="132" t="s">
        <v>98</v>
      </c>
      <c r="T33" s="1"/>
      <c r="U33" s="21" t="s">
        <v>55</v>
      </c>
      <c r="V33" s="22"/>
      <c r="W33" s="23" t="n">
        <v>-5</v>
      </c>
      <c r="X33" s="12"/>
      <c r="Y33" s="1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</row>
    <row r="34" customFormat="false" ht="17" hidden="false" customHeight="true" outlineLevel="0" collapsed="false">
      <c r="B34" s="42"/>
      <c r="C34" s="133"/>
      <c r="D34" s="133"/>
      <c r="E34" s="45"/>
      <c r="F34" s="134"/>
      <c r="G34" s="135"/>
      <c r="H34" s="136"/>
      <c r="I34" s="136"/>
      <c r="J34" s="137"/>
      <c r="K34" s="137"/>
      <c r="L34" s="138" t="s">
        <v>99</v>
      </c>
      <c r="M34" s="43"/>
      <c r="N34" s="43"/>
      <c r="O34" s="139" t="n">
        <v>1157</v>
      </c>
      <c r="P34" s="139"/>
      <c r="Q34" s="140" t="n">
        <v>1.19</v>
      </c>
      <c r="R34" s="140"/>
      <c r="S34" s="141" t="n">
        <v>0.89</v>
      </c>
      <c r="T34" s="1"/>
      <c r="U34" s="21" t="s">
        <v>56</v>
      </c>
      <c r="V34" s="22"/>
      <c r="W34" s="23" t="n">
        <v>-5</v>
      </c>
      <c r="X34" s="12"/>
      <c r="Y34" s="1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</row>
    <row r="35" customFormat="false" ht="14.9" hidden="false" customHeight="true" outlineLevel="0" collapsed="false">
      <c r="B35" s="142"/>
      <c r="C35" s="142"/>
      <c r="D35" s="142"/>
      <c r="E35" s="142"/>
      <c r="F35" s="142"/>
      <c r="G35" s="89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"/>
      <c r="U35" s="21" t="s">
        <v>57</v>
      </c>
      <c r="V35" s="22"/>
      <c r="W35" s="23" t="n">
        <v>-80</v>
      </c>
      <c r="X35" s="12"/>
      <c r="Y35" s="1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</row>
    <row r="36" customFormat="false" ht="20.85" hidden="false" customHeight="true" outlineLevel="0" collapsed="false">
      <c r="B36" s="143" t="s">
        <v>100</v>
      </c>
      <c r="C36" s="144"/>
      <c r="D36" s="144"/>
      <c r="E36" s="144" t="s">
        <v>101</v>
      </c>
      <c r="F36" s="144"/>
      <c r="G36" s="144"/>
      <c r="H36" s="144"/>
      <c r="I36" s="144"/>
      <c r="J36" s="144"/>
      <c r="K36" s="144"/>
      <c r="L36" s="145"/>
      <c r="M36" s="144"/>
      <c r="N36" s="144"/>
      <c r="O36" s="144"/>
      <c r="P36" s="145"/>
      <c r="Q36" s="146"/>
      <c r="R36" s="146"/>
      <c r="S36" s="146"/>
      <c r="T36" s="146"/>
      <c r="U36" s="87"/>
      <c r="V36" s="3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</row>
    <row r="37" customFormat="false" ht="24.95" hidden="false" customHeight="true" outlineLevel="0" collapsed="false">
      <c r="B37" s="147" t="str">
        <f aca="false">IF(N31&gt;200,"Nu rinner bränslet över, tanken rymmer max 200 lit","")</f>
        <v/>
      </c>
      <c r="C37" s="31"/>
      <c r="D37" s="12"/>
      <c r="E37" s="31"/>
      <c r="F37" s="12"/>
      <c r="G37" s="31"/>
      <c r="H37" s="12"/>
      <c r="I37" s="31"/>
      <c r="J37" s="148" t="str">
        <f aca="false">IF(P32&gt;1157,"Max TOW är 1157 kg","")</f>
        <v>Max TOW är 1157 kg</v>
      </c>
      <c r="K37" s="12"/>
      <c r="L37" s="12"/>
      <c r="M37" s="148" t="str">
        <f aca="false">IF((Q32&lt;0.89)+OR(Q32&gt;1.19),"Kolla vikt och balans, arm utanför gränsvärde","")</f>
        <v>Kolla vikt och balans, arm utanför gränsvärde</v>
      </c>
      <c r="N37" s="12"/>
      <c r="O37" s="31"/>
      <c r="P37" s="149"/>
      <c r="Q37" s="150"/>
      <c r="R37" s="150"/>
      <c r="S37" s="150"/>
      <c r="T37" s="14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customFormat="false" ht="24.95" hidden="false" customHeight="true" outlineLevel="0" collapsed="false">
      <c r="B38" s="142"/>
      <c r="C38" s="31"/>
      <c r="D38" s="12"/>
      <c r="E38" s="31"/>
      <c r="F38" s="12"/>
      <c r="G38" s="31"/>
      <c r="H38" s="12"/>
      <c r="I38" s="31"/>
      <c r="J38" s="12"/>
      <c r="K38" s="12"/>
      <c r="L38" s="12"/>
      <c r="M38" s="31"/>
      <c r="N38" s="12"/>
      <c r="O38" s="31"/>
      <c r="P38" s="149"/>
      <c r="Q38" s="150"/>
      <c r="R38" s="150"/>
      <c r="S38" s="150"/>
      <c r="T38" s="14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</row>
    <row r="39" customFormat="false" ht="24.95" hidden="false" customHeight="true" outlineLevel="0" collapsed="false">
      <c r="B39" s="142"/>
      <c r="C39" s="31"/>
      <c r="D39" s="12"/>
      <c r="E39" s="31"/>
      <c r="F39" s="12"/>
      <c r="G39" s="31"/>
      <c r="H39" s="12"/>
      <c r="I39" s="31"/>
      <c r="J39" s="12"/>
      <c r="K39" s="12"/>
      <c r="L39" s="12"/>
      <c r="M39" s="31"/>
      <c r="N39" s="12"/>
      <c r="O39" s="31"/>
      <c r="P39" s="151"/>
      <c r="Q39" s="142"/>
      <c r="R39" s="142"/>
      <c r="S39" s="142"/>
      <c r="T39" s="14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  <row r="40" customFormat="false" ht="24.95" hidden="false" customHeight="true" outlineLevel="0" collapsed="false">
      <c r="C40" s="31"/>
      <c r="D40" s="12"/>
      <c r="E40" s="31"/>
      <c r="F40" s="12"/>
      <c r="G40" s="31"/>
      <c r="H40" s="12"/>
      <c r="I40" s="31"/>
      <c r="J40" s="12"/>
      <c r="K40" s="12"/>
      <c r="L40" s="12"/>
      <c r="M40" s="31"/>
      <c r="N40" s="12"/>
      <c r="O40" s="31"/>
      <c r="P40" s="12"/>
      <c r="Q40" s="142"/>
      <c r="R40" s="142"/>
      <c r="S40" s="142"/>
      <c r="T40" s="14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</row>
    <row r="41" customFormat="false" ht="14.65" hidden="false" customHeight="false" outlineLevel="0" collapsed="false">
      <c r="B41" s="152"/>
      <c r="C41" s="152"/>
      <c r="D41" s="153"/>
      <c r="E41" s="153"/>
      <c r="F41" s="153"/>
      <c r="G41" s="153"/>
      <c r="H41" s="153"/>
      <c r="I41" s="153"/>
      <c r="J41" s="153"/>
      <c r="K41" s="153"/>
      <c r="L41" s="154"/>
      <c r="M41" s="155"/>
      <c r="N41" s="153"/>
      <c r="O41" s="153"/>
      <c r="P41" s="156"/>
      <c r="Q41" s="156"/>
      <c r="R41" s="142"/>
      <c r="S41" s="14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</row>
    <row r="42" customFormat="false" ht="14.65" hidden="false" customHeight="false" outlineLevel="0" collapsed="false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</row>
    <row r="43" customFormat="false" ht="14.65" hidden="false" customHeight="false" outlineLevel="0" collapsed="false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</row>
    <row r="44" customFormat="false" ht="14.65" hidden="false" customHeight="false" outlineLevel="0" collapsed="false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</row>
    <row r="45" customFormat="false" ht="14.65" hidden="false" customHeight="false" outlineLevel="0" collapsed="false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19"/>
      <c r="V45" s="119"/>
      <c r="W45" s="119"/>
      <c r="X45" s="119"/>
      <c r="Y45" s="119"/>
      <c r="Z45" s="12"/>
      <c r="AA45" s="1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customFormat="false" ht="14.65" hidden="false" customHeight="false" outlineLevel="0" collapsed="false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1"/>
      <c r="V46" s="31"/>
      <c r="W46" s="31"/>
      <c r="X46" s="31"/>
      <c r="Y46" s="31"/>
      <c r="Z46" s="12"/>
      <c r="AA46" s="1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customFormat="false" ht="14.65" hidden="false" customHeight="false" outlineLevel="0" collapsed="false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1"/>
      <c r="V47" s="31"/>
      <c r="W47" s="31"/>
      <c r="X47" s="31"/>
      <c r="Y47" s="31"/>
      <c r="Z47" s="12"/>
      <c r="AA47" s="1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customFormat="false" ht="14.65" hidden="false" customHeight="false" outlineLevel="0" collapsed="false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19"/>
      <c r="V48" s="119"/>
      <c r="W48" s="119"/>
      <c r="X48" s="119"/>
      <c r="Y48" s="119"/>
      <c r="Z48" s="12"/>
      <c r="AA48" s="1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</row>
    <row r="49" customFormat="false" ht="14.65" hidden="false" customHeight="false" outlineLevel="0" collapsed="false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19"/>
      <c r="V49" s="119"/>
      <c r="W49" s="119"/>
      <c r="X49" s="119"/>
      <c r="Y49" s="119"/>
      <c r="Z49" s="12"/>
      <c r="AA49" s="1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customFormat="false" ht="14.65" hidden="false" customHeight="false" outlineLevel="0" collapsed="false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1"/>
      <c r="V50" s="31"/>
      <c r="W50" s="31"/>
      <c r="X50" s="31"/>
      <c r="Y50" s="31"/>
      <c r="Z50" s="12"/>
      <c r="AA50" s="12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customFormat="false" ht="14.65" hidden="false" customHeight="false" outlineLevel="0" collapsed="false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1"/>
      <c r="V51" s="31"/>
      <c r="W51" s="31"/>
      <c r="X51" s="31"/>
      <c r="Y51" s="31"/>
      <c r="Z51" s="12"/>
      <c r="AA51" s="12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</row>
    <row r="52" customFormat="false" ht="14.65" hidden="false" customHeight="false" outlineLevel="0" collapsed="false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1"/>
      <c r="V52" s="31"/>
      <c r="W52" s="31"/>
      <c r="X52" s="31"/>
      <c r="Y52" s="31"/>
      <c r="Z52" s="12"/>
      <c r="AA52" s="12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</row>
    <row r="53" customFormat="false" ht="14.65" hidden="false" customHeight="false" outlineLevel="0" collapsed="false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1"/>
      <c r="V53" s="31"/>
      <c r="W53" s="31"/>
      <c r="X53" s="31"/>
      <c r="Y53" s="31"/>
      <c r="Z53" s="12"/>
      <c r="AA53" s="1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</row>
    <row r="54" customFormat="false" ht="14.65" hidden="false" customHeight="false" outlineLevel="0" collapsed="false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1"/>
      <c r="V54" s="31"/>
      <c r="W54" s="31"/>
      <c r="X54" s="31"/>
      <c r="Y54" s="31"/>
      <c r="Z54" s="12"/>
      <c r="AA54" s="12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</row>
    <row r="55" customFormat="false" ht="14.65" hidden="false" customHeight="false" outlineLevel="0" collapsed="false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1"/>
      <c r="V55" s="31"/>
      <c r="W55" s="31"/>
      <c r="X55" s="31"/>
      <c r="Y55" s="31"/>
      <c r="Z55" s="12"/>
      <c r="AA55" s="12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</row>
    <row r="56" customFormat="false" ht="14.65" hidden="false" customHeight="false" outlineLevel="0" collapsed="false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1"/>
      <c r="V56" s="31"/>
      <c r="W56" s="31"/>
      <c r="X56" s="31"/>
      <c r="Y56" s="31"/>
      <c r="Z56" s="12"/>
      <c r="AA56" s="12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</row>
    <row r="57" customFormat="false" ht="14.65" hidden="false" customHeight="false" outlineLevel="0" collapsed="false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19"/>
      <c r="V57" s="119"/>
      <c r="W57" s="119"/>
      <c r="X57" s="119"/>
      <c r="Y57" s="119"/>
      <c r="Z57" s="12"/>
      <c r="AA57" s="12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</row>
    <row r="58" customFormat="false" ht="14.65" hidden="false" customHeight="false" outlineLevel="0" collapsed="false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1"/>
      <c r="V58" s="31"/>
      <c r="W58" s="31"/>
      <c r="X58" s="31"/>
      <c r="Y58" s="31"/>
      <c r="Z58" s="12"/>
      <c r="AA58" s="12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</row>
    <row r="59" customFormat="false" ht="14.65" hidden="false" customHeight="false" outlineLevel="0" collapsed="false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1"/>
      <c r="V59" s="31"/>
      <c r="W59" s="31"/>
      <c r="X59" s="31"/>
      <c r="Y59" s="31"/>
      <c r="Z59" s="12"/>
      <c r="AA59" s="12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</row>
    <row r="60" customFormat="false" ht="14.65" hidden="false" customHeight="false" outlineLevel="0" collapsed="false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1"/>
      <c r="V60" s="31"/>
      <c r="W60" s="31"/>
      <c r="X60" s="31"/>
      <c r="Y60" s="31"/>
      <c r="Z60" s="12"/>
      <c r="AA60" s="12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</row>
    <row r="61" customFormat="false" ht="14.65" hidden="false" customHeight="false" outlineLevel="0" collapsed="false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19"/>
      <c r="V61" s="119"/>
      <c r="W61" s="119"/>
      <c r="X61" s="119"/>
      <c r="Y61" s="119"/>
      <c r="Z61" s="12"/>
      <c r="AA61" s="12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</row>
    <row r="62" customFormat="false" ht="14.65" hidden="false" customHeight="false" outlineLevel="0" collapsed="false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19"/>
      <c r="V62" s="119"/>
      <c r="W62" s="119"/>
      <c r="X62" s="119"/>
      <c r="Y62" s="119"/>
      <c r="Z62" s="12"/>
      <c r="AA62" s="12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</row>
    <row r="63" customFormat="false" ht="14.65" hidden="false" customHeight="false" outlineLevel="0" collapsed="false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19"/>
      <c r="V63" s="119"/>
      <c r="W63" s="119"/>
      <c r="X63" s="119"/>
      <c r="Y63" s="119"/>
      <c r="Z63" s="12"/>
      <c r="AA63" s="12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</row>
    <row r="64" customFormat="false" ht="14.65" hidden="false" customHeight="false" outlineLevel="0" collapsed="false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1"/>
      <c r="V64" s="31"/>
      <c r="W64" s="31"/>
      <c r="X64" s="31"/>
      <c r="Y64" s="31"/>
      <c r="Z64" s="12"/>
      <c r="AA64" s="12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</row>
    <row r="65" customFormat="false" ht="14.65" hidden="false" customHeight="false" outlineLevel="0" collapsed="false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1"/>
      <c r="V65" s="31"/>
      <c r="W65" s="31"/>
      <c r="X65" s="31"/>
      <c r="Y65" s="31"/>
      <c r="Z65" s="12"/>
      <c r="AA65" s="12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</row>
    <row r="66" customFormat="false" ht="14.65" hidden="false" customHeight="false" outlineLevel="0" collapsed="false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19"/>
      <c r="V66" s="119"/>
      <c r="W66" s="119"/>
      <c r="X66" s="119"/>
      <c r="Y66" s="119"/>
      <c r="Z66" s="12"/>
      <c r="AA66" s="12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</row>
    <row r="67" customFormat="false" ht="14.65" hidden="false" customHeight="false" outlineLevel="0" collapsed="false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19"/>
      <c r="V67" s="119"/>
      <c r="W67" s="119"/>
      <c r="X67" s="119"/>
      <c r="Y67" s="119"/>
      <c r="Z67" s="12"/>
      <c r="AA67" s="12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</row>
    <row r="68" customFormat="false" ht="14.65" hidden="false" customHeight="false" outlineLevel="0" collapsed="false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1"/>
      <c r="V68" s="31"/>
      <c r="W68" s="31"/>
      <c r="X68" s="31"/>
      <c r="Y68" s="31"/>
      <c r="Z68" s="12"/>
      <c r="AA68" s="12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</row>
    <row r="69" customFormat="false" ht="14.65" hidden="false" customHeight="false" outlineLevel="0" collapsed="false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1"/>
      <c r="V69" s="31"/>
      <c r="W69" s="31"/>
      <c r="X69" s="31"/>
      <c r="Y69" s="31"/>
      <c r="Z69" s="12"/>
      <c r="AA69" s="12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</row>
    <row r="70" customFormat="false" ht="14.65" hidden="false" customHeight="false" outlineLevel="0" collapsed="false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1"/>
      <c r="V70" s="31"/>
      <c r="W70" s="31"/>
      <c r="X70" s="31"/>
      <c r="Y70" s="31"/>
      <c r="Z70" s="12"/>
      <c r="AA70" s="12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</row>
    <row r="71" customFormat="false" ht="14.65" hidden="false" customHeight="false" outlineLevel="0" collapsed="false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1"/>
      <c r="V71" s="31"/>
      <c r="W71" s="31"/>
      <c r="X71" s="31"/>
      <c r="Y71" s="31"/>
      <c r="Z71" s="12"/>
      <c r="AA71" s="12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</row>
    <row r="72" customFormat="false" ht="14.65" hidden="false" customHeight="false" outlineLevel="0" collapsed="false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1"/>
      <c r="V72" s="31"/>
      <c r="W72" s="31"/>
      <c r="X72" s="31"/>
      <c r="Y72" s="31"/>
      <c r="Z72" s="12"/>
      <c r="AA72" s="12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</row>
    <row r="73" customFormat="false" ht="14.65" hidden="false" customHeight="false" outlineLevel="0" collapsed="false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1"/>
      <c r="V73" s="31"/>
      <c r="W73" s="31"/>
      <c r="X73" s="31"/>
      <c r="Y73" s="31"/>
      <c r="Z73" s="12"/>
      <c r="AA73" s="12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</row>
    <row r="74" customFormat="false" ht="14.65" hidden="false" customHeight="false" outlineLevel="0" collapsed="false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1"/>
      <c r="V74" s="31"/>
      <c r="W74" s="31"/>
      <c r="X74" s="31"/>
      <c r="Y74" s="31"/>
      <c r="Z74" s="12"/>
      <c r="AA74" s="12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</row>
    <row r="75" customFormat="false" ht="14.65" hidden="false" customHeight="false" outlineLevel="0" collapsed="false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19"/>
      <c r="V75" s="119"/>
      <c r="W75" s="119"/>
      <c r="X75" s="119"/>
      <c r="Y75" s="119"/>
      <c r="Z75" s="12"/>
      <c r="AA75" s="12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</row>
    <row r="76" customFormat="false" ht="14.65" hidden="false" customHeight="false" outlineLevel="0" collapsed="false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1"/>
      <c r="V76" s="31"/>
      <c r="W76" s="31"/>
      <c r="X76" s="31"/>
      <c r="Y76" s="31"/>
      <c r="Z76" s="12"/>
      <c r="AA76" s="12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</row>
    <row r="77" customFormat="false" ht="14.65" hidden="false" customHeight="false" outlineLevel="0" collapsed="false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1"/>
      <c r="V77" s="31"/>
      <c r="W77" s="31"/>
      <c r="X77" s="31"/>
      <c r="Y77" s="31"/>
      <c r="Z77" s="12"/>
      <c r="AA77" s="12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</row>
    <row r="78" customFormat="false" ht="14.65" hidden="false" customHeight="false" outlineLevel="0" collapsed="false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1"/>
      <c r="V78" s="31"/>
      <c r="W78" s="31"/>
      <c r="X78" s="31"/>
      <c r="Y78" s="31"/>
      <c r="Z78" s="12"/>
      <c r="AA78" s="12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</row>
    <row r="79" customFormat="false" ht="14.65" hidden="false" customHeight="false" outlineLevel="0" collapsed="false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19"/>
      <c r="V79" s="119"/>
      <c r="W79" s="119"/>
      <c r="X79" s="119"/>
      <c r="Y79" s="119"/>
      <c r="Z79" s="12"/>
      <c r="AA79" s="12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</row>
    <row r="80" customFormat="false" ht="14.65" hidden="false" customHeight="false" outlineLevel="0" collapsed="false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</row>
    <row r="81" customFormat="false" ht="14.65" hidden="false" customHeight="false" outlineLevel="0" collapsed="false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</row>
    <row r="82" customFormat="false" ht="14.65" hidden="false" customHeight="false" outlineLevel="0" collapsed="false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</row>
    <row r="83" customFormat="false" ht="14.65" hidden="false" customHeight="false" outlineLevel="0" collapsed="false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</row>
    <row r="84" customFormat="false" ht="14.65" hidden="false" customHeight="false" outlineLevel="0" collapsed="false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</row>
    <row r="85" customFormat="false" ht="14.65" hidden="false" customHeight="false" outlineLevel="0" collapsed="false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</row>
    <row r="86" customFormat="false" ht="14.65" hidden="false" customHeight="false" outlineLevel="0" collapsed="false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</row>
    <row r="87" customFormat="false" ht="14.65" hidden="false" customHeight="false" outlineLevel="0" collapsed="false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</row>
    <row r="88" customFormat="false" ht="14.65" hidden="false" customHeight="false" outlineLevel="0" collapsed="false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</row>
    <row r="89" customFormat="false" ht="14.65" hidden="false" customHeight="false" outlineLevel="0" collapsed="false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</row>
    <row r="90" customFormat="false" ht="14.65" hidden="false" customHeight="false" outlineLevel="0" collapsed="false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</row>
    <row r="91" customFormat="false" ht="14.65" hidden="false" customHeight="false" outlineLevel="0" collapsed="false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</row>
    <row r="92" customFormat="false" ht="14.65" hidden="false" customHeight="false" outlineLevel="0" collapsed="false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</row>
    <row r="93" customFormat="false" ht="14.65" hidden="false" customHeight="false" outlineLevel="0" collapsed="false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</row>
    <row r="94" customFormat="false" ht="14.65" hidden="false" customHeight="false" outlineLevel="0" collapsed="false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</row>
    <row r="95" customFormat="false" ht="14.65" hidden="false" customHeight="false" outlineLevel="0" collapsed="false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</row>
    <row r="96" customFormat="false" ht="14.65" hidden="false" customHeight="false" outlineLevel="0" collapsed="false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</row>
    <row r="97" customFormat="false" ht="14.65" hidden="false" customHeight="false" outlineLevel="0" collapsed="false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</row>
    <row r="98" customFormat="false" ht="14.65" hidden="false" customHeight="false" outlineLevel="0" collapsed="false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</row>
    <row r="99" customFormat="false" ht="14.65" hidden="false" customHeight="false" outlineLevel="0" collapsed="false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</row>
    <row r="100" customFormat="false" ht="14.65" hidden="false" customHeight="false" outlineLevel="0" collapsed="false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</row>
    <row r="101" customFormat="false" ht="14.65" hidden="false" customHeight="false" outlineLevel="0" collapsed="false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</row>
    <row r="102" customFormat="false" ht="14.65" hidden="false" customHeight="false" outlineLevel="0" collapsed="false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</row>
    <row r="103" customFormat="false" ht="14.65" hidden="false" customHeight="false" outlineLevel="0" collapsed="false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</row>
    <row r="104" customFormat="false" ht="14.65" hidden="false" customHeight="false" outlineLevel="0" collapsed="false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</row>
    <row r="105" customFormat="false" ht="14.65" hidden="false" customHeight="false" outlineLevel="0" collapsed="false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</row>
    <row r="106" customFormat="false" ht="14.65" hidden="false" customHeight="false" outlineLevel="0" collapsed="false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</row>
    <row r="107" customFormat="false" ht="14.65" hidden="false" customHeight="false" outlineLevel="0" collapsed="false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</row>
    <row r="108" customFormat="false" ht="14.65" hidden="false" customHeight="false" outlineLevel="0" collapsed="false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</row>
    <row r="109" customFormat="false" ht="14.65" hidden="false" customHeight="false" outlineLevel="0" collapsed="false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</row>
    <row r="110" customFormat="false" ht="14.65" hidden="false" customHeight="false" outlineLevel="0" collapsed="false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</row>
    <row r="111" customFormat="false" ht="14.65" hidden="false" customHeight="false" outlineLevel="0" collapsed="false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</row>
    <row r="112" customFormat="false" ht="14.65" hidden="false" customHeight="false" outlineLevel="0" collapsed="false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</row>
    <row r="113" customFormat="false" ht="14.65" hidden="false" customHeight="false" outlineLevel="0" collapsed="false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</row>
    <row r="114" customFormat="false" ht="14.65" hidden="false" customHeight="false" outlineLevel="0" collapsed="false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</row>
    <row r="115" customFormat="false" ht="14.65" hidden="false" customHeight="false" outlineLevel="0" collapsed="false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</row>
    <row r="116" customFormat="false" ht="14.65" hidden="false" customHeight="false" outlineLevel="0" collapsed="false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</row>
    <row r="117" customFormat="false" ht="14.65" hidden="false" customHeight="false" outlineLevel="0" collapsed="false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</row>
    <row r="118" customFormat="false" ht="14.65" hidden="false" customHeight="false" outlineLevel="0" collapsed="false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</row>
    <row r="119" customFormat="false" ht="14.65" hidden="false" customHeight="false" outlineLevel="0" collapsed="false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</row>
    <row r="120" customFormat="false" ht="14.65" hidden="false" customHeight="false" outlineLevel="0" collapsed="false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</row>
    <row r="121" customFormat="false" ht="14.65" hidden="false" customHeight="false" outlineLevel="0" collapsed="false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</row>
    <row r="122" customFormat="false" ht="14.65" hidden="false" customHeight="false" outlineLevel="0" collapsed="false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</row>
    <row r="123" customFormat="false" ht="14.65" hidden="false" customHeight="false" outlineLevel="0" collapsed="false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</row>
    <row r="124" customFormat="false" ht="14.65" hidden="false" customHeight="false" outlineLevel="0" collapsed="false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</row>
    <row r="125" customFormat="false" ht="14.65" hidden="false" customHeight="false" outlineLevel="0" collapsed="false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</row>
    <row r="126" customFormat="false" ht="14.65" hidden="false" customHeight="false" outlineLevel="0" collapsed="false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</row>
    <row r="127" customFormat="false" ht="14.65" hidden="false" customHeight="false" outlineLevel="0" collapsed="false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</row>
    <row r="128" customFormat="false" ht="14.65" hidden="false" customHeight="false" outlineLevel="0" collapsed="false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</row>
    <row r="129" customFormat="false" ht="14.65" hidden="false" customHeight="false" outlineLevel="0" collapsed="false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</row>
    <row r="130" customFormat="false" ht="14.65" hidden="false" customHeight="false" outlineLevel="0" collapsed="false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</row>
    <row r="131" customFormat="false" ht="14.65" hidden="false" customHeight="false" outlineLevel="0" collapsed="false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</row>
    <row r="132" customFormat="false" ht="14.65" hidden="false" customHeight="false" outlineLevel="0" collapsed="false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</row>
    <row r="133" customFormat="false" ht="14.65" hidden="false" customHeight="false" outlineLevel="0" collapsed="false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</row>
    <row r="134" customFormat="false" ht="14.65" hidden="false" customHeight="false" outlineLevel="0" collapsed="false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</row>
    <row r="135" customFormat="false" ht="14.65" hidden="false" customHeight="false" outlineLevel="0" collapsed="false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</row>
    <row r="136" customFormat="false" ht="14.65" hidden="false" customHeight="false" outlineLevel="0" collapsed="false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</row>
    <row r="137" customFormat="false" ht="14.65" hidden="false" customHeight="false" outlineLevel="0" collapsed="false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</row>
    <row r="138" customFormat="false" ht="14.65" hidden="false" customHeight="false" outlineLevel="0" collapsed="false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</row>
    <row r="139" customFormat="false" ht="14.65" hidden="false" customHeight="false" outlineLevel="0" collapsed="false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</row>
    <row r="140" customFormat="false" ht="14.65" hidden="false" customHeight="false" outlineLevel="0" collapsed="false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</row>
    <row r="141" customFormat="false" ht="14.65" hidden="false" customHeight="false" outlineLevel="0" collapsed="false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</row>
    <row r="142" customFormat="false" ht="14.65" hidden="false" customHeight="false" outlineLevel="0" collapsed="false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</row>
    <row r="143" customFormat="false" ht="14.65" hidden="false" customHeight="false" outlineLevel="0" collapsed="false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</row>
    <row r="144" customFormat="false" ht="14.65" hidden="false" customHeight="false" outlineLevel="0" collapsed="false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</row>
    <row r="145" customFormat="false" ht="14.65" hidden="false" customHeight="false" outlineLevel="0" collapsed="false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</row>
    <row r="146" customFormat="false" ht="14.65" hidden="false" customHeight="false" outlineLevel="0" collapsed="false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</row>
    <row r="147" customFormat="false" ht="14.65" hidden="false" customHeight="false" outlineLevel="0" collapsed="false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</row>
    <row r="148" customFormat="false" ht="14.65" hidden="false" customHeight="false" outlineLevel="0" collapsed="false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</row>
    <row r="149" customFormat="false" ht="14.65" hidden="false" customHeight="false" outlineLevel="0" collapsed="false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</row>
    <row r="150" customFormat="false" ht="14.65" hidden="false" customHeight="false" outlineLevel="0" collapsed="false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</row>
    <row r="151" customFormat="false" ht="14.65" hidden="false" customHeight="false" outlineLevel="0" collapsed="false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</row>
    <row r="152" customFormat="false" ht="14.65" hidden="false" customHeight="false" outlineLevel="0" collapsed="false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</row>
    <row r="153" customFormat="false" ht="14.65" hidden="false" customHeight="false" outlineLevel="0" collapsed="false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</row>
    <row r="154" customFormat="false" ht="14.65" hidden="false" customHeight="false" outlineLevel="0" collapsed="false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</row>
    <row r="155" customFormat="false" ht="14.65" hidden="false" customHeight="false" outlineLevel="0" collapsed="false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</row>
    <row r="156" customFormat="false" ht="14.65" hidden="false" customHeight="false" outlineLevel="0" collapsed="false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</row>
    <row r="157" customFormat="false" ht="14.65" hidden="false" customHeight="false" outlineLevel="0" collapsed="false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</row>
    <row r="158" customFormat="false" ht="14.65" hidden="false" customHeight="false" outlineLevel="0" collapsed="false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</row>
    <row r="159" customFormat="false" ht="14.65" hidden="false" customHeight="false" outlineLevel="0" collapsed="false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</row>
    <row r="160" customFormat="false" ht="14.65" hidden="false" customHeight="false" outlineLevel="0" collapsed="false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</row>
    <row r="161" customFormat="false" ht="14.65" hidden="false" customHeight="false" outlineLevel="0" collapsed="false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</row>
    <row r="162" customFormat="false" ht="14.65" hidden="false" customHeight="false" outlineLevel="0" collapsed="false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</row>
    <row r="163" customFormat="false" ht="14.65" hidden="false" customHeight="false" outlineLevel="0" collapsed="false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</row>
    <row r="164" customFormat="false" ht="14.65" hidden="false" customHeight="false" outlineLevel="0" collapsed="false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</row>
    <row r="165" customFormat="false" ht="14.65" hidden="false" customHeight="false" outlineLevel="0" collapsed="false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</row>
    <row r="166" customFormat="false" ht="14.65" hidden="false" customHeight="false" outlineLevel="0" collapsed="false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</row>
    <row r="167" customFormat="false" ht="14.65" hidden="false" customHeight="false" outlineLevel="0" collapsed="false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</row>
    <row r="168" customFormat="false" ht="14.65" hidden="false" customHeight="false" outlineLevel="0" collapsed="false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</row>
    <row r="169" customFormat="false" ht="14.65" hidden="false" customHeight="false" outlineLevel="0" collapsed="false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</row>
    <row r="170" customFormat="false" ht="14.65" hidden="false" customHeight="false" outlineLevel="0" collapsed="false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</row>
    <row r="171" customFormat="false" ht="14.65" hidden="false" customHeight="false" outlineLevel="0" collapsed="false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</row>
    <row r="172" customFormat="false" ht="14.65" hidden="false" customHeight="false" outlineLevel="0" collapsed="false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</row>
    <row r="173" customFormat="false" ht="14.65" hidden="false" customHeight="false" outlineLevel="0" collapsed="false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</row>
    <row r="174" customFormat="false" ht="14.65" hidden="false" customHeight="false" outlineLevel="0" collapsed="false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</row>
    <row r="175" customFormat="false" ht="14.65" hidden="false" customHeight="false" outlineLevel="0" collapsed="false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</row>
    <row r="176" customFormat="false" ht="14.65" hidden="false" customHeight="false" outlineLevel="0" collapsed="false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</row>
    <row r="177" customFormat="false" ht="14.65" hidden="false" customHeight="false" outlineLevel="0" collapsed="false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</row>
    <row r="178" customFormat="false" ht="14.65" hidden="false" customHeight="false" outlineLevel="0" collapsed="false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</row>
    <row r="179" customFormat="false" ht="14.65" hidden="false" customHeight="false" outlineLevel="0" collapsed="false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</row>
    <row r="180" customFormat="false" ht="14.65" hidden="false" customHeight="false" outlineLevel="0" collapsed="false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</row>
    <row r="181" customFormat="false" ht="14.65" hidden="false" customHeight="false" outlineLevel="0" collapsed="false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</row>
    <row r="182" customFormat="false" ht="14.65" hidden="false" customHeight="false" outlineLevel="0" collapsed="false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</row>
    <row r="183" customFormat="false" ht="14.65" hidden="false" customHeight="false" outlineLevel="0" collapsed="false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</row>
    <row r="184" customFormat="false" ht="14.65" hidden="false" customHeight="false" outlineLevel="0" collapsed="false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</row>
    <row r="185" customFormat="false" ht="14.65" hidden="false" customHeight="false" outlineLevel="0" collapsed="false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</row>
    <row r="186" customFormat="false" ht="14.65" hidden="false" customHeight="false" outlineLevel="0" collapsed="false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</row>
    <row r="187" customFormat="false" ht="14.65" hidden="false" customHeight="false" outlineLevel="0" collapsed="false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</row>
    <row r="188" customFormat="false" ht="14.65" hidden="false" customHeight="false" outlineLevel="0" collapsed="false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</row>
    <row r="189" customFormat="false" ht="14.65" hidden="false" customHeight="false" outlineLevel="0" collapsed="false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</row>
    <row r="190" customFormat="false" ht="14.65" hidden="false" customHeight="false" outlineLevel="0" collapsed="false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</row>
    <row r="191" customFormat="false" ht="14.65" hidden="false" customHeight="false" outlineLevel="0" collapsed="false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</row>
    <row r="192" customFormat="false" ht="14.65" hidden="false" customHeight="false" outlineLevel="0" collapsed="false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</row>
    <row r="193" customFormat="false" ht="14.65" hidden="false" customHeight="false" outlineLevel="0" collapsed="false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</row>
    <row r="194" customFormat="false" ht="14.65" hidden="false" customHeight="false" outlineLevel="0" collapsed="false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</row>
    <row r="195" customFormat="false" ht="14.65" hidden="false" customHeight="false" outlineLevel="0" collapsed="false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</row>
    <row r="196" customFormat="false" ht="14.65" hidden="false" customHeight="false" outlineLevel="0" collapsed="false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</row>
    <row r="197" customFormat="false" ht="14.65" hidden="false" customHeight="false" outlineLevel="0" collapsed="false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</row>
    <row r="198" customFormat="false" ht="14.65" hidden="false" customHeight="false" outlineLevel="0" collapsed="false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</row>
    <row r="199" customFormat="false" ht="14.65" hidden="false" customHeight="false" outlineLevel="0" collapsed="false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</row>
    <row r="200" customFormat="false" ht="14.65" hidden="false" customHeight="false" outlineLevel="0" collapsed="false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</row>
    <row r="201" customFormat="false" ht="14.65" hidden="false" customHeight="false" outlineLevel="0" collapsed="false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</row>
    <row r="202" customFormat="false" ht="14.65" hidden="false" customHeight="false" outlineLevel="0" collapsed="false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</row>
    <row r="203" customFormat="false" ht="14.65" hidden="false" customHeight="false" outlineLevel="0" collapsed="false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</row>
    <row r="204" customFormat="false" ht="14.65" hidden="false" customHeight="false" outlineLevel="0" collapsed="false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</row>
    <row r="205" customFormat="false" ht="14.65" hidden="false" customHeight="false" outlineLevel="0" collapsed="false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</row>
    <row r="206" customFormat="false" ht="14.65" hidden="false" customHeight="false" outlineLevel="0" collapsed="false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</row>
    <row r="207" customFormat="false" ht="14.65" hidden="false" customHeight="false" outlineLevel="0" collapsed="false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</row>
    <row r="208" customFormat="false" ht="14.65" hidden="false" customHeight="false" outlineLevel="0" collapsed="false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</row>
    <row r="209" customFormat="false" ht="14.65" hidden="false" customHeight="false" outlineLevel="0" collapsed="false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</row>
    <row r="210" customFormat="false" ht="14.65" hidden="false" customHeight="false" outlineLevel="0" collapsed="false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</row>
    <row r="211" customFormat="false" ht="14.65" hidden="false" customHeight="false" outlineLevel="0" collapsed="false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</row>
    <row r="212" customFormat="false" ht="14.65" hidden="false" customHeight="false" outlineLevel="0" collapsed="false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</row>
    <row r="213" customFormat="false" ht="14.65" hidden="false" customHeight="false" outlineLevel="0" collapsed="false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</row>
    <row r="214" customFormat="false" ht="14.65" hidden="false" customHeight="false" outlineLevel="0" collapsed="false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</row>
    <row r="215" customFormat="false" ht="14.65" hidden="false" customHeight="false" outlineLevel="0" collapsed="false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</row>
    <row r="216" customFormat="false" ht="14.65" hidden="false" customHeight="false" outlineLevel="0" collapsed="false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</row>
    <row r="217" customFormat="false" ht="14.65" hidden="false" customHeight="false" outlineLevel="0" collapsed="false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</row>
    <row r="218" customFormat="false" ht="14.65" hidden="false" customHeight="false" outlineLevel="0" collapsed="false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</row>
    <row r="219" customFormat="false" ht="14.65" hidden="false" customHeight="false" outlineLevel="0" collapsed="false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</row>
    <row r="220" customFormat="false" ht="14.65" hidden="false" customHeight="false" outlineLevel="0" collapsed="false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</row>
    <row r="221" customFormat="false" ht="14.65" hidden="false" customHeight="false" outlineLevel="0" collapsed="false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</row>
    <row r="222" customFormat="false" ht="14.65" hidden="false" customHeight="false" outlineLevel="0" collapsed="false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</row>
    <row r="223" customFormat="false" ht="14.65" hidden="false" customHeight="false" outlineLevel="0" collapsed="false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</row>
    <row r="224" customFormat="false" ht="14.65" hidden="false" customHeight="false" outlineLevel="0" collapsed="false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</row>
    <row r="225" customFormat="false" ht="14.65" hidden="false" customHeight="false" outlineLevel="0" collapsed="false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</row>
    <row r="226" customFormat="false" ht="14.65" hidden="false" customHeight="false" outlineLevel="0" collapsed="false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</row>
    <row r="227" customFormat="false" ht="14.65" hidden="false" customHeight="false" outlineLevel="0" collapsed="false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</row>
    <row r="228" customFormat="false" ht="14.65" hidden="false" customHeight="false" outlineLevel="0" collapsed="false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</row>
    <row r="229" customFormat="false" ht="14.65" hidden="false" customHeight="false" outlineLevel="0" collapsed="false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</row>
    <row r="230" customFormat="false" ht="14.65" hidden="false" customHeight="false" outlineLevel="0" collapsed="false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</row>
    <row r="231" customFormat="false" ht="14.65" hidden="false" customHeight="false" outlineLevel="0" collapsed="false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</row>
    <row r="232" customFormat="false" ht="14.65" hidden="false" customHeight="false" outlineLevel="0" collapsed="false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</row>
    <row r="233" customFormat="false" ht="14.65" hidden="false" customHeight="false" outlineLevel="0" collapsed="false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</row>
    <row r="234" customFormat="false" ht="14.65" hidden="false" customHeight="false" outlineLevel="0" collapsed="false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</row>
    <row r="235" customFormat="false" ht="14.65" hidden="false" customHeight="false" outlineLevel="0" collapsed="false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</row>
    <row r="236" customFormat="false" ht="14.65" hidden="false" customHeight="false" outlineLevel="0" collapsed="false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</row>
    <row r="237" customFormat="false" ht="14.65" hidden="false" customHeight="false" outlineLevel="0" collapsed="false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</row>
    <row r="238" customFormat="false" ht="14.65" hidden="false" customHeight="false" outlineLevel="0" collapsed="false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</row>
    <row r="239" customFormat="false" ht="14.65" hidden="false" customHeight="false" outlineLevel="0" collapsed="false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</row>
    <row r="240" customFormat="false" ht="14.65" hidden="false" customHeight="false" outlineLevel="0" collapsed="false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</row>
    <row r="241" customFormat="false" ht="14.65" hidden="false" customHeight="false" outlineLevel="0" collapsed="false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</row>
    <row r="242" customFormat="false" ht="14.65" hidden="false" customHeight="false" outlineLevel="0" collapsed="false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</row>
    <row r="243" customFormat="false" ht="14.65" hidden="false" customHeight="false" outlineLevel="0" collapsed="false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</row>
    <row r="244" customFormat="false" ht="14.65" hidden="false" customHeight="false" outlineLevel="0" collapsed="false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</row>
    <row r="245" customFormat="false" ht="14.65" hidden="false" customHeight="false" outlineLevel="0" collapsed="false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</row>
    <row r="246" customFormat="false" ht="14.65" hidden="false" customHeight="false" outlineLevel="0" collapsed="false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</row>
    <row r="247" customFormat="false" ht="14.65" hidden="false" customHeight="false" outlineLevel="0" collapsed="false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</row>
    <row r="248" customFormat="false" ht="14.65" hidden="false" customHeight="false" outlineLevel="0" collapsed="false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</row>
    <row r="249" customFormat="false" ht="14.65" hidden="false" customHeight="false" outlineLevel="0" collapsed="false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</row>
    <row r="250" customFormat="false" ht="14.65" hidden="false" customHeight="false" outlineLevel="0" collapsed="false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</row>
    <row r="251" customFormat="false" ht="14.65" hidden="false" customHeight="false" outlineLevel="0" collapsed="false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</row>
    <row r="252" customFormat="false" ht="14.65" hidden="false" customHeight="false" outlineLevel="0" collapsed="false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</row>
    <row r="253" customFormat="false" ht="14.65" hidden="false" customHeight="false" outlineLevel="0" collapsed="false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</row>
    <row r="254" customFormat="false" ht="14.65" hidden="false" customHeight="false" outlineLevel="0" collapsed="false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</row>
    <row r="255" customFormat="false" ht="14.65" hidden="false" customHeight="false" outlineLevel="0" collapsed="false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</row>
    <row r="256" customFormat="false" ht="14.65" hidden="false" customHeight="false" outlineLevel="0" collapsed="false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</row>
    <row r="257" customFormat="false" ht="14.65" hidden="false" customHeight="false" outlineLevel="0" collapsed="false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</row>
    <row r="258" customFormat="false" ht="14.65" hidden="false" customHeight="false" outlineLevel="0" collapsed="false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</row>
    <row r="259" customFormat="false" ht="14.65" hidden="false" customHeight="false" outlineLevel="0" collapsed="false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</row>
    <row r="260" customFormat="false" ht="14.65" hidden="false" customHeight="false" outlineLevel="0" collapsed="false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</row>
    <row r="261" customFormat="false" ht="14.65" hidden="false" customHeight="false" outlineLevel="0" collapsed="false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</row>
    <row r="262" customFormat="false" ht="14.65" hidden="false" customHeight="false" outlineLevel="0" collapsed="false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</row>
    <row r="263" customFormat="false" ht="14.65" hidden="false" customHeight="false" outlineLevel="0" collapsed="false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</row>
    <row r="264" customFormat="false" ht="14.65" hidden="false" customHeight="false" outlineLevel="0" collapsed="false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</row>
    <row r="265" customFormat="false" ht="14.65" hidden="false" customHeight="false" outlineLevel="0" collapsed="false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</row>
    <row r="266" customFormat="false" ht="14.65" hidden="false" customHeight="false" outlineLevel="0" collapsed="false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</row>
    <row r="267" customFormat="false" ht="14.65" hidden="false" customHeight="false" outlineLevel="0" collapsed="false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</row>
    <row r="268" customFormat="false" ht="14.65" hidden="false" customHeight="false" outlineLevel="0" collapsed="false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</row>
    <row r="269" customFormat="false" ht="14.65" hidden="false" customHeight="false" outlineLevel="0" collapsed="false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</row>
    <row r="270" customFormat="false" ht="14.65" hidden="false" customHeight="false" outlineLevel="0" collapsed="false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</row>
    <row r="271" customFormat="false" ht="14.65" hidden="false" customHeight="false" outlineLevel="0" collapsed="false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</row>
    <row r="272" customFormat="false" ht="14.65" hidden="false" customHeight="false" outlineLevel="0" collapsed="false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</row>
    <row r="273" customFormat="false" ht="14.65" hidden="false" customHeight="false" outlineLevel="0" collapsed="false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</row>
    <row r="274" customFormat="false" ht="14.65" hidden="false" customHeight="false" outlineLevel="0" collapsed="false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</row>
    <row r="275" customFormat="false" ht="14.65" hidden="false" customHeight="false" outlineLevel="0" collapsed="false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</row>
    <row r="276" customFormat="false" ht="14.65" hidden="false" customHeight="false" outlineLevel="0" collapsed="false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</row>
    <row r="277" customFormat="false" ht="14.65" hidden="false" customHeight="false" outlineLevel="0" collapsed="false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</row>
    <row r="278" customFormat="false" ht="14.65" hidden="false" customHeight="false" outlineLevel="0" collapsed="false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</row>
    <row r="279" customFormat="false" ht="14.65" hidden="false" customHeight="false" outlineLevel="0" collapsed="false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</row>
    <row r="280" customFormat="false" ht="14.65" hidden="false" customHeight="false" outlineLevel="0" collapsed="false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</row>
    <row r="281" customFormat="false" ht="14.65" hidden="false" customHeight="false" outlineLevel="0" collapsed="false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</row>
    <row r="282" customFormat="false" ht="14.65" hidden="false" customHeight="false" outlineLevel="0" collapsed="false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</row>
    <row r="283" customFormat="false" ht="14.65" hidden="false" customHeight="false" outlineLevel="0" collapsed="false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</row>
    <row r="284" customFormat="false" ht="14.65" hidden="false" customHeight="false" outlineLevel="0" collapsed="false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</row>
    <row r="285" customFormat="false" ht="14.65" hidden="false" customHeight="false" outlineLevel="0" collapsed="false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</row>
    <row r="286" customFormat="false" ht="14.65" hidden="false" customHeight="false" outlineLevel="0" collapsed="false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</row>
    <row r="287" customFormat="false" ht="14.65" hidden="false" customHeight="false" outlineLevel="0" collapsed="false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</row>
    <row r="288" customFormat="false" ht="14.65" hidden="false" customHeight="false" outlineLevel="0" collapsed="false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</row>
    <row r="289" customFormat="false" ht="14.65" hidden="false" customHeight="false" outlineLevel="0" collapsed="false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</row>
    <row r="290" customFormat="false" ht="14.65" hidden="false" customHeight="false" outlineLevel="0" collapsed="false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</row>
    <row r="291" customFormat="false" ht="14.65" hidden="false" customHeight="false" outlineLevel="0" collapsed="false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</row>
    <row r="292" customFormat="false" ht="14.65" hidden="false" customHeight="false" outlineLevel="0" collapsed="false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</row>
    <row r="293" customFormat="false" ht="14.65" hidden="false" customHeight="false" outlineLevel="0" collapsed="false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</row>
  </sheetData>
  <sheetProtection sheet="true" objects="true" scenarios="true"/>
  <mergeCells count="46">
    <mergeCell ref="H3:I3"/>
    <mergeCell ref="D4:F4"/>
    <mergeCell ref="D5:F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N9:N10"/>
    <mergeCell ref="O9:P9"/>
    <mergeCell ref="Q9:R9"/>
    <mergeCell ref="S9:S10"/>
    <mergeCell ref="J25:K25"/>
    <mergeCell ref="R25:S25"/>
    <mergeCell ref="J26:K26"/>
    <mergeCell ref="R26:S26"/>
    <mergeCell ref="J27:K27"/>
    <mergeCell ref="R27:S27"/>
    <mergeCell ref="J28:K28"/>
    <mergeCell ref="R28:S28"/>
    <mergeCell ref="J29:K29"/>
    <mergeCell ref="R29:S29"/>
    <mergeCell ref="J30:K30"/>
    <mergeCell ref="R30:S30"/>
    <mergeCell ref="J31:K31"/>
    <mergeCell ref="R31:S31"/>
    <mergeCell ref="J32:K32"/>
    <mergeCell ref="R32:S32"/>
    <mergeCell ref="J33:K33"/>
    <mergeCell ref="O33:P33"/>
    <mergeCell ref="Q33:R33"/>
    <mergeCell ref="J34:K34"/>
    <mergeCell ref="O34:P34"/>
    <mergeCell ref="Q34:R34"/>
    <mergeCell ref="B41:C41"/>
    <mergeCell ref="D41:E41"/>
    <mergeCell ref="F41:G41"/>
    <mergeCell ref="H41:I41"/>
    <mergeCell ref="J41:K41"/>
    <mergeCell ref="N41:O41"/>
    <mergeCell ref="P41:Q41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2" activeCellId="0" sqref="I22"/>
    </sheetView>
  </sheetViews>
  <sheetFormatPr defaultColWidth="11.9296875" defaultRowHeight="12.8" zeroHeight="false" outlineLevelRow="0" outlineLevelCol="0"/>
  <sheetData>
    <row r="1" customFormat="false" ht="14.65" hidden="false" customHeight="false" outlineLevel="0" collapsed="false">
      <c r="A1" s="157" t="s">
        <v>35</v>
      </c>
      <c r="B1" s="157" t="s">
        <v>37</v>
      </c>
      <c r="C1" s="157" t="s">
        <v>39</v>
      </c>
    </row>
    <row r="2" customFormat="false" ht="14.65" hidden="false" customHeight="false" outlineLevel="0" collapsed="false">
      <c r="A2" s="158" t="str">
        <f aca="false">'Driftfärdplan-MGP'!F11</f>
        <v/>
      </c>
      <c r="B2" s="157" t="e">
        <f aca="false">IF(A2&lt;1,A2+360,IF(A2&gt;360,A2-360,""))</f>
        <v>#VALUE!</v>
      </c>
      <c r="C2" s="15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2968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2002-05-05T10:54:15Z</dcterms:created>
  <dc:creator>Sören Axelsson</dc:creator>
  <dc:description/>
  <dc:language>sv-SE</dc:language>
  <cp:lastModifiedBy/>
  <cp:lastPrinted>2021-12-18T08:25:04Z</cp:lastPrinted>
  <dcterms:modified xsi:type="dcterms:W3CDTF">2022-01-10T15:40:19Z</dcterms:modified>
  <cp:revision>227</cp:revision>
  <dc:subject/>
  <dc:title/>
</cp:coreProperties>
</file>